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8355" windowWidth="21210" windowHeight="4065"/>
  </bookViews>
  <sheets>
    <sheet name="TeamMemberEntry" sheetId="2" r:id="rId1"/>
    <sheet name="Summary" sheetId="3" r:id="rId2"/>
    <sheet name="ConversionFactors" sheetId="1" r:id="rId3"/>
  </sheets>
  <definedNames>
    <definedName name="_xlnm.Print_Area" localSheetId="0">TeamMemberEntry!$A$2:$O$49</definedName>
  </definedNames>
  <calcPr calcId="125725"/>
</workbook>
</file>

<file path=xl/calcChain.xml><?xml version="1.0" encoding="utf-8"?>
<calcChain xmlns="http://schemas.openxmlformats.org/spreadsheetml/2006/main">
  <c r="B5" i="2"/>
  <c r="C29" s="1"/>
  <c r="T5"/>
  <c r="U37" i="3" s="1"/>
  <c r="Q5" i="2"/>
  <c r="R32" i="3" s="1"/>
  <c r="R48" s="1"/>
  <c r="N5" i="2"/>
  <c r="O40" i="3" s="1"/>
  <c r="K5" i="2"/>
  <c r="L36" i="3" s="1"/>
  <c r="H5" i="2"/>
  <c r="I29" i="3" s="1"/>
  <c r="E5" i="2"/>
  <c r="F40" i="3" s="1"/>
  <c r="U17"/>
  <c r="U2"/>
  <c r="R17"/>
  <c r="R2"/>
  <c r="O17"/>
  <c r="O2"/>
  <c r="L17"/>
  <c r="L2"/>
  <c r="I17"/>
  <c r="I2"/>
  <c r="F17"/>
  <c r="F9"/>
  <c r="F2"/>
  <c r="C2"/>
  <c r="C17"/>
  <c r="U17" i="2"/>
  <c r="R17"/>
  <c r="O17"/>
  <c r="L17"/>
  <c r="I17"/>
  <c r="B24" i="1"/>
  <c r="F28" i="2"/>
  <c r="F27"/>
  <c r="F17"/>
  <c r="C17"/>
  <c r="B41" i="1"/>
  <c r="B25"/>
  <c r="B17" i="3" l="1"/>
  <c r="O8" i="2"/>
  <c r="F8" i="3"/>
  <c r="F7"/>
  <c r="F35"/>
  <c r="O41"/>
  <c r="F37"/>
  <c r="O35"/>
  <c r="F37" i="2"/>
  <c r="F36" i="3"/>
  <c r="O26"/>
  <c r="U29"/>
  <c r="R10"/>
  <c r="R36" i="2"/>
  <c r="O37"/>
  <c r="O10" i="3"/>
  <c r="O36" i="2"/>
  <c r="O40"/>
  <c r="F9"/>
  <c r="F29"/>
  <c r="F27" i="3"/>
  <c r="F21"/>
  <c r="F41" i="2"/>
  <c r="F11" i="3"/>
  <c r="F41"/>
  <c r="F29"/>
  <c r="F36" i="2"/>
  <c r="C7"/>
  <c r="C35" i="3"/>
  <c r="C21"/>
  <c r="C41" i="2"/>
  <c r="C24"/>
  <c r="C37" i="3"/>
  <c r="C40" i="2"/>
  <c r="C36" i="3"/>
  <c r="C11" i="2"/>
  <c r="C29" i="3"/>
  <c r="C24"/>
  <c r="C37" i="2"/>
  <c r="C36"/>
  <c r="U29"/>
  <c r="U37"/>
  <c r="U36" i="3"/>
  <c r="U24"/>
  <c r="U8"/>
  <c r="U36" i="2"/>
  <c r="U27"/>
  <c r="R41"/>
  <c r="R11"/>
  <c r="R40" i="3"/>
  <c r="R29"/>
  <c r="R37" i="2"/>
  <c r="R26" i="3"/>
  <c r="R25" i="2"/>
  <c r="O11"/>
  <c r="O21" i="3"/>
  <c r="O26" i="2"/>
  <c r="O7" i="3"/>
  <c r="L24" i="2"/>
  <c r="L36"/>
  <c r="L37"/>
  <c r="I41"/>
  <c r="I27"/>
  <c r="I9"/>
  <c r="I15"/>
  <c r="I46" s="1"/>
  <c r="I37" i="3"/>
  <c r="I15"/>
  <c r="I46" s="1"/>
  <c r="I25"/>
  <c r="I9"/>
  <c r="I36" i="2"/>
  <c r="I37"/>
  <c r="I28" i="3"/>
  <c r="F15" i="2"/>
  <c r="F46" s="1"/>
  <c r="F24" i="3"/>
  <c r="F21" i="2"/>
  <c r="F25" i="3"/>
  <c r="U25" i="2"/>
  <c r="U7" i="3"/>
  <c r="U21"/>
  <c r="U35"/>
  <c r="U24" i="2"/>
  <c r="U20" i="3"/>
  <c r="U32"/>
  <c r="U48" s="1"/>
  <c r="U15"/>
  <c r="U46" s="1"/>
  <c r="U11" i="2"/>
  <c r="U11" i="3"/>
  <c r="U27"/>
  <c r="U41"/>
  <c r="U9" i="2"/>
  <c r="U41"/>
  <c r="U10" i="3"/>
  <c r="U26"/>
  <c r="U40"/>
  <c r="U15" i="2"/>
  <c r="U46" s="1"/>
  <c r="U28" i="3"/>
  <c r="U8" i="2"/>
  <c r="U28"/>
  <c r="U9" i="3"/>
  <c r="U25"/>
  <c r="R15"/>
  <c r="R46" s="1"/>
  <c r="R28"/>
  <c r="R15" i="2"/>
  <c r="R46" s="1"/>
  <c r="R11" i="3"/>
  <c r="R27"/>
  <c r="R41"/>
  <c r="R10" i="2"/>
  <c r="R25" i="3"/>
  <c r="R9" i="2"/>
  <c r="R28"/>
  <c r="R8" i="3"/>
  <c r="R24"/>
  <c r="R36"/>
  <c r="R9"/>
  <c r="R29" i="2"/>
  <c r="R27"/>
  <c r="R7" i="3"/>
  <c r="R21"/>
  <c r="R35"/>
  <c r="R40" i="2"/>
  <c r="R37" i="3"/>
  <c r="R26" i="2"/>
  <c r="R20" i="3"/>
  <c r="O10" i="2"/>
  <c r="O35"/>
  <c r="O9" i="3"/>
  <c r="O25"/>
  <c r="O37"/>
  <c r="O9" i="2"/>
  <c r="O27"/>
  <c r="O8" i="3"/>
  <c r="O24"/>
  <c r="O36"/>
  <c r="O7" i="2"/>
  <c r="O20" i="3"/>
  <c r="O29" i="2"/>
  <c r="O24"/>
  <c r="O29" i="3"/>
  <c r="O32"/>
  <c r="O48" s="1"/>
  <c r="O21" i="2"/>
  <c r="O15" i="3"/>
  <c r="O46" s="1"/>
  <c r="O28"/>
  <c r="O25" i="2"/>
  <c r="O41"/>
  <c r="O11" i="3"/>
  <c r="O27"/>
  <c r="L7"/>
  <c r="L35"/>
  <c r="L32"/>
  <c r="L48" s="1"/>
  <c r="L15" i="2"/>
  <c r="L46" s="1"/>
  <c r="L29" i="3"/>
  <c r="L11" i="2"/>
  <c r="L15" i="3"/>
  <c r="L46" s="1"/>
  <c r="L28"/>
  <c r="L9" i="2"/>
  <c r="L41"/>
  <c r="L11" i="3"/>
  <c r="L27"/>
  <c r="L41"/>
  <c r="L8" i="2"/>
  <c r="L28"/>
  <c r="L10" i="3"/>
  <c r="L26"/>
  <c r="L40"/>
  <c r="L29" i="2"/>
  <c r="L27"/>
  <c r="L9" i="3"/>
  <c r="L25"/>
  <c r="L37"/>
  <c r="L21"/>
  <c r="L20"/>
  <c r="L25" i="2"/>
  <c r="L8" i="3"/>
  <c r="L24"/>
  <c r="I11" i="2"/>
  <c r="I40"/>
  <c r="I11" i="3"/>
  <c r="I27"/>
  <c r="I41"/>
  <c r="I10" i="2"/>
  <c r="I28"/>
  <c r="I10" i="3"/>
  <c r="I26"/>
  <c r="I40"/>
  <c r="I8" i="2"/>
  <c r="I26"/>
  <c r="I24" i="3"/>
  <c r="I36"/>
  <c r="I29" i="2"/>
  <c r="I25"/>
  <c r="I7" i="3"/>
  <c r="I21"/>
  <c r="I35"/>
  <c r="I24" i="2"/>
  <c r="I20" i="3"/>
  <c r="I32"/>
  <c r="I48" s="1"/>
  <c r="I8"/>
  <c r="F20"/>
  <c r="F32"/>
  <c r="F48" s="1"/>
  <c r="F11" i="2"/>
  <c r="F15" i="3"/>
  <c r="F46" s="1"/>
  <c r="F28"/>
  <c r="F8" i="2"/>
  <c r="F35"/>
  <c r="F10" i="3"/>
  <c r="F26"/>
  <c r="C28"/>
  <c r="C15"/>
  <c r="C8"/>
  <c r="C7"/>
  <c r="C40"/>
  <c r="C25" i="2"/>
  <c r="C20" i="3"/>
  <c r="C32"/>
  <c r="C9"/>
  <c r="C27"/>
  <c r="C10"/>
  <c r="C26"/>
  <c r="C11"/>
  <c r="C25"/>
  <c r="C41"/>
  <c r="U10" i="2"/>
  <c r="U26"/>
  <c r="U40"/>
  <c r="U7"/>
  <c r="U21"/>
  <c r="U35"/>
  <c r="U20"/>
  <c r="U32"/>
  <c r="U48" s="1"/>
  <c r="R8"/>
  <c r="R24"/>
  <c r="R7"/>
  <c r="R21"/>
  <c r="R35"/>
  <c r="R20"/>
  <c r="R32"/>
  <c r="R48" s="1"/>
  <c r="O15"/>
  <c r="O28"/>
  <c r="O20"/>
  <c r="O32"/>
  <c r="O48" s="1"/>
  <c r="L10"/>
  <c r="L26"/>
  <c r="L40"/>
  <c r="L7"/>
  <c r="L21"/>
  <c r="L35"/>
  <c r="L20"/>
  <c r="L32"/>
  <c r="L48" s="1"/>
  <c r="I7"/>
  <c r="I21"/>
  <c r="I35"/>
  <c r="I20"/>
  <c r="I32"/>
  <c r="I48" s="1"/>
  <c r="F7"/>
  <c r="F25"/>
  <c r="F24"/>
  <c r="F10"/>
  <c r="F26"/>
  <c r="F40"/>
  <c r="F20"/>
  <c r="F32"/>
  <c r="F48" s="1"/>
  <c r="C8"/>
  <c r="C28"/>
  <c r="C9"/>
  <c r="C27"/>
  <c r="C10"/>
  <c r="C26"/>
  <c r="C21"/>
  <c r="C35"/>
  <c r="C20"/>
  <c r="C32"/>
  <c r="C48" s="1"/>
  <c r="C15"/>
  <c r="C46" s="1"/>
  <c r="B11" i="3" l="1"/>
  <c r="B25"/>
  <c r="B40"/>
  <c r="B27"/>
  <c r="C48"/>
  <c r="B48" s="1"/>
  <c r="B32"/>
  <c r="B36"/>
  <c r="B41"/>
  <c r="B29"/>
  <c r="B35"/>
  <c r="B9"/>
  <c r="B28"/>
  <c r="B24"/>
  <c r="B21"/>
  <c r="B15"/>
  <c r="B10"/>
  <c r="B8"/>
  <c r="B20"/>
  <c r="B26"/>
  <c r="B7"/>
  <c r="B37"/>
  <c r="F49"/>
  <c r="F45"/>
  <c r="R47"/>
  <c r="O49"/>
  <c r="C49"/>
  <c r="C49" i="2"/>
  <c r="C45"/>
  <c r="R45" i="3"/>
  <c r="U47"/>
  <c r="U42"/>
  <c r="U49" i="2"/>
  <c r="U47"/>
  <c r="U49" i="3"/>
  <c r="R49"/>
  <c r="R42"/>
  <c r="R49" i="2"/>
  <c r="O45" i="3"/>
  <c r="O42"/>
  <c r="L47"/>
  <c r="L45"/>
  <c r="L49"/>
  <c r="I47"/>
  <c r="I49" i="2"/>
  <c r="I45" i="3"/>
  <c r="F47"/>
  <c r="U45"/>
  <c r="R47" i="2"/>
  <c r="O47" i="3"/>
  <c r="O49" i="2"/>
  <c r="O45"/>
  <c r="L42" i="3"/>
  <c r="L45" i="2"/>
  <c r="I49" i="3"/>
  <c r="I42"/>
  <c r="I47" i="2"/>
  <c r="F42" i="3"/>
  <c r="F45" i="2"/>
  <c r="F49"/>
  <c r="F47"/>
  <c r="C46" i="3"/>
  <c r="B46" s="1"/>
  <c r="C45"/>
  <c r="C47"/>
  <c r="C42"/>
  <c r="O42" i="2"/>
  <c r="O46"/>
  <c r="I42"/>
  <c r="I45"/>
  <c r="U42"/>
  <c r="U45"/>
  <c r="C47"/>
  <c r="L47"/>
  <c r="O47"/>
  <c r="R45"/>
  <c r="L49"/>
  <c r="R42"/>
  <c r="L42"/>
  <c r="F42"/>
  <c r="C42"/>
  <c r="B49" i="3" l="1"/>
  <c r="B45"/>
  <c r="B47"/>
  <c r="B42"/>
</calcChain>
</file>

<file path=xl/sharedStrings.xml><?xml version="1.0" encoding="utf-8"?>
<sst xmlns="http://schemas.openxmlformats.org/spreadsheetml/2006/main" count="138" uniqueCount="64">
  <si>
    <t>Taming Bigfoot Carbon Calculator</t>
  </si>
  <si>
    <t>Conversion Factor        (see Notes)</t>
  </si>
  <si>
    <t>Starting Date:</t>
  </si>
  <si>
    <t>Ending Date:</t>
  </si>
  <si>
    <t>days</t>
  </si>
  <si>
    <t>HOME ENERGY (complete all that apply):</t>
  </si>
  <si>
    <t>Electricity _______ [kWh]</t>
  </si>
  <si>
    <t>Propane _______ [gal.]</t>
  </si>
  <si>
    <t>Wood _______ [cu. ft;  Note: 1 cord is 128 cu. ft.]</t>
  </si>
  <si>
    <t>Wood pellets _______ [lbs.]</t>
  </si>
  <si>
    <t>Heating oil _______ [gal.]</t>
  </si>
  <si>
    <t>WATER (only if connected to municipal network)</t>
  </si>
  <si>
    <t>Domestic:</t>
  </si>
  <si>
    <t>_______ [gal.] municipal</t>
  </si>
  <si>
    <t xml:space="preserve">Waste: </t>
  </si>
  <si>
    <t>_______ Y if municipal wastewater; N if private septic</t>
  </si>
  <si>
    <t>PRIVATE TRANSPORTATION ( includes car, truck, motorbike, ATVs and boat)</t>
  </si>
  <si>
    <t>_______ [gal.]  gasoline</t>
  </si>
  <si>
    <t>_______ [gal.]  diesel</t>
  </si>
  <si>
    <t>PUBLIC TRANSPORTATION ( includes carpooling, van, bus, train, marine and air)</t>
  </si>
  <si>
    <t>_______ [miles] carpooling</t>
  </si>
  <si>
    <t>_______ [miles] in business vans/shuttles</t>
  </si>
  <si>
    <t>_______ [miles] in public buses</t>
  </si>
  <si>
    <t>_______ [miles] in trains</t>
  </si>
  <si>
    <t>_______ [miles] in ferries or other marine vessels</t>
  </si>
  <si>
    <t>_______ [miles] in airplanes</t>
  </si>
  <si>
    <t>NON-RECYCLED GARBAGE</t>
  </si>
  <si>
    <t>_______ [lbs.] of garbage</t>
  </si>
  <si>
    <t>FOOD (includes type, source, seasonality)</t>
  </si>
  <si>
    <t>_______ [#] servings of red meat consumed</t>
  </si>
  <si>
    <t>_______ [%} of purchased fruits &amp; vegetables grown organically</t>
  </si>
  <si>
    <t>SHOPPING (limited types)</t>
  </si>
  <si>
    <t>_______ [$] amount spent on new clothing</t>
  </si>
  <si>
    <t>_______ [$] amount spent on paper reading material (newspapers and books)</t>
  </si>
  <si>
    <t>TOTALS</t>
  </si>
  <si>
    <t>Subtotals by Category</t>
  </si>
  <si>
    <t>ENERGY</t>
  </si>
  <si>
    <t>WATER</t>
  </si>
  <si>
    <t>TRANSPORTATION</t>
  </si>
  <si>
    <t>GARBAGE</t>
  </si>
  <si>
    <t>FOOD/SHOPPING</t>
  </si>
  <si>
    <r>
      <t>Monthly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 (lbs.)</t>
    </r>
  </si>
  <si>
    <t>Enter data in yellow cells only</t>
  </si>
  <si>
    <t>TEAM TOTAL</t>
  </si>
  <si>
    <t>_______ [miles] carpooling (per person)</t>
  </si>
  <si>
    <t>_______ [miles] in business vans/shuttles (per person)</t>
  </si>
  <si>
    <t>_______ [%] of purchased food produced locally (within 100 miles)</t>
  </si>
  <si>
    <t>The Team Recorder should enter the data for each team member on the "Team Member Entry" tab.  Summary results and plots of the results are visible on the third tab.</t>
  </si>
  <si>
    <t>Team Member Entry</t>
  </si>
  <si>
    <t>1-2 pers. Household</t>
  </si>
  <si>
    <t>Lives outside PT</t>
  </si>
  <si>
    <t>Lives in PT</t>
  </si>
  <si>
    <t>Green Lifestyle</t>
  </si>
  <si>
    <t>Not yet Green</t>
  </si>
  <si>
    <t>Younger than 30</t>
  </si>
  <si>
    <t>Prominent Citizen</t>
  </si>
  <si>
    <r>
      <t>This spreadsheet converts the intensity of various activities into the  greenhouse gas emissions (equivalent pounds of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) associated with those activities.  The specific data categories and the conversion factors used are included on this page. </t>
    </r>
  </si>
  <si>
    <t>Peter</t>
  </si>
  <si>
    <t>Paul</t>
  </si>
  <si>
    <t>Mary</t>
  </si>
  <si>
    <t>Huey</t>
  </si>
  <si>
    <t>Dewey</t>
  </si>
  <si>
    <t>Donald</t>
  </si>
  <si>
    <t>Louie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</si>
</sst>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"/>
    <numFmt numFmtId="165" formatCode="_(* #,##0.00000_);_(* \(#,##0.00000\);_(* &quot;-&quot;??_);_(@_)"/>
    <numFmt numFmtId="166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6" fillId="0" borderId="0" xfId="0" applyFont="1"/>
    <xf numFmtId="0" fontId="6" fillId="0" borderId="0" xfId="0" applyFont="1" applyAlignment="1">
      <alignment horizontal="left" indent="5"/>
    </xf>
    <xf numFmtId="43" fontId="0" fillId="0" borderId="0" xfId="1" applyFont="1"/>
    <xf numFmtId="43" fontId="0" fillId="0" borderId="0" xfId="1" applyFont="1" applyAlignment="1">
      <alignment horizontal="center"/>
    </xf>
    <xf numFmtId="165" fontId="6" fillId="0" borderId="0" xfId="1" applyNumberFormat="1" applyFont="1"/>
    <xf numFmtId="0" fontId="6" fillId="0" borderId="0" xfId="0" applyFont="1" applyAlignment="1">
      <alignment horizontal="left" wrapText="1" indent="5"/>
    </xf>
    <xf numFmtId="0" fontId="7" fillId="0" borderId="0" xfId="0" applyFont="1"/>
    <xf numFmtId="43" fontId="8" fillId="0" borderId="0" xfId="1" applyFont="1"/>
    <xf numFmtId="2" fontId="0" fillId="0" borderId="0" xfId="0" applyNumberFormat="1"/>
    <xf numFmtId="0" fontId="9" fillId="0" borderId="0" xfId="0" applyFont="1"/>
    <xf numFmtId="0" fontId="8" fillId="0" borderId="0" xfId="0" applyFont="1"/>
    <xf numFmtId="43" fontId="0" fillId="0" borderId="0" xfId="0" applyNumberFormat="1"/>
    <xf numFmtId="0" fontId="8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1" applyFont="1" applyFill="1"/>
    <xf numFmtId="165" fontId="6" fillId="0" borderId="0" xfId="1" applyNumberFormat="1" applyFont="1" applyFill="1"/>
    <xf numFmtId="43" fontId="6" fillId="0" borderId="0" xfId="1" applyFont="1" applyFill="1"/>
    <xf numFmtId="43" fontId="8" fillId="0" borderId="0" xfId="1" applyFont="1" applyFill="1"/>
    <xf numFmtId="0" fontId="10" fillId="0" borderId="0" xfId="0" applyFont="1" applyFill="1" applyAlignment="1">
      <alignment horizontal="center" wrapText="1"/>
    </xf>
    <xf numFmtId="43" fontId="2" fillId="0" borderId="0" xfId="1" applyFont="1"/>
    <xf numFmtId="0" fontId="2" fillId="0" borderId="0" xfId="0" applyFont="1"/>
    <xf numFmtId="0" fontId="0" fillId="0" borderId="0" xfId="1" applyNumberFormat="1" applyFont="1" applyAlignment="1">
      <alignment horizontal="center"/>
    </xf>
    <xf numFmtId="0" fontId="0" fillId="0" borderId="0" xfId="1" applyNumberFormat="1" applyFont="1" applyFill="1" applyAlignment="1">
      <alignment horizontal="center"/>
    </xf>
    <xf numFmtId="0" fontId="0" fillId="2" borderId="0" xfId="0" applyFill="1" applyAlignment="1" applyProtection="1">
      <alignment horizontal="center" wrapText="1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43" fontId="0" fillId="0" borderId="0" xfId="1" applyFont="1" applyProtection="1"/>
    <xf numFmtId="0" fontId="0" fillId="0" borderId="0" xfId="1" applyNumberFormat="1" applyFont="1" applyAlignment="1" applyProtection="1">
      <alignment horizontal="center"/>
    </xf>
    <xf numFmtId="43" fontId="0" fillId="0" borderId="0" xfId="1" applyFont="1" applyAlignment="1" applyProtection="1">
      <alignment horizontal="center"/>
    </xf>
    <xf numFmtId="0" fontId="0" fillId="0" borderId="0" xfId="1" applyNumberFormat="1" applyFont="1" applyFill="1" applyAlignment="1" applyProtection="1">
      <alignment horizontal="center"/>
    </xf>
    <xf numFmtId="0" fontId="3" fillId="0" borderId="0" xfId="0" applyFont="1" applyAlignment="1">
      <alignment vertical="center"/>
    </xf>
    <xf numFmtId="1" fontId="0" fillId="2" borderId="0" xfId="1" applyNumberFormat="1" applyFont="1" applyFill="1" applyAlignment="1" applyProtection="1">
      <alignment horizontal="center"/>
      <protection locked="0"/>
    </xf>
    <xf numFmtId="43" fontId="0" fillId="2" borderId="0" xfId="1" applyFont="1" applyFill="1" applyAlignment="1" applyProtection="1">
      <alignment horizontal="center"/>
      <protection locked="0"/>
    </xf>
    <xf numFmtId="166" fontId="0" fillId="2" borderId="0" xfId="1" applyNumberFormat="1" applyFont="1" applyFill="1" applyAlignment="1" applyProtection="1">
      <alignment horizontal="center" vertical="center"/>
      <protection locked="0"/>
    </xf>
    <xf numFmtId="0" fontId="0" fillId="2" borderId="0" xfId="1" applyNumberFormat="1" applyFont="1" applyFill="1" applyAlignment="1" applyProtection="1">
      <alignment horizontal="center"/>
      <protection locked="0"/>
    </xf>
    <xf numFmtId="2" fontId="0" fillId="2" borderId="0" xfId="1" applyNumberFormat="1" applyFont="1" applyFill="1" applyAlignment="1" applyProtection="1">
      <alignment horizontal="center"/>
      <protection locked="0"/>
    </xf>
    <xf numFmtId="0" fontId="0" fillId="2" borderId="0" xfId="1" applyNumberFormat="1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Y val="40"/>
      <c:perspective val="110"/>
    </c:view3D>
    <c:plotArea>
      <c:layout>
        <c:manualLayout>
          <c:layoutTarget val="inner"/>
          <c:xMode val="edge"/>
          <c:yMode val="edge"/>
          <c:x val="0.10487510690377201"/>
          <c:y val="6.0129472359326724E-2"/>
          <c:w val="0.73458993187649302"/>
          <c:h val="0.8326195683872849"/>
        </c:manualLayout>
      </c:layout>
      <c:bar3DChart>
        <c:barDir val="col"/>
        <c:grouping val="standard"/>
        <c:ser>
          <c:idx val="0"/>
          <c:order val="0"/>
          <c:tx>
            <c:strRef>
              <c:f>Summary!$A$45</c:f>
              <c:strCache>
                <c:ptCount val="1"/>
                <c:pt idx="0">
                  <c:v>ENERGY</c:v>
                </c:pt>
              </c:strCache>
            </c:strRef>
          </c:tx>
          <c:cat>
            <c:strRef>
              <c:f>(Summary!$B$2,Summary!$C$2,Summary!$F$2,Summary!$I$2,Summary!$L$2,Summary!$O$2,Summary!$R$2,Summary!$U$2)</c:f>
              <c:strCache>
                <c:ptCount val="8"/>
                <c:pt idx="0">
                  <c:v>TEAM TOTAL</c:v>
                </c:pt>
                <c:pt idx="1">
                  <c:v>Peter</c:v>
                </c:pt>
                <c:pt idx="2">
                  <c:v>Paul</c:v>
                </c:pt>
                <c:pt idx="3">
                  <c:v>Mary</c:v>
                </c:pt>
                <c:pt idx="4">
                  <c:v>Huey</c:v>
                </c:pt>
                <c:pt idx="5">
                  <c:v>Dewey</c:v>
                </c:pt>
                <c:pt idx="6">
                  <c:v>Louie</c:v>
                </c:pt>
                <c:pt idx="7">
                  <c:v>Donald</c:v>
                </c:pt>
              </c:strCache>
            </c:strRef>
          </c:cat>
          <c:val>
            <c:numRef>
              <c:f>(Summary!$B$45,Summary!$C$45,Summary!$F$45,Summary!$I$45,Summary!$L$45,Summary!$O$45,Summary!$R$45,Summary!$U$45)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Summary!$A$46</c:f>
              <c:strCache>
                <c:ptCount val="1"/>
                <c:pt idx="0">
                  <c:v>WATER</c:v>
                </c:pt>
              </c:strCache>
            </c:strRef>
          </c:tx>
          <c:cat>
            <c:strRef>
              <c:f>(Summary!$B$2,Summary!$C$2,Summary!$F$2,Summary!$I$2,Summary!$L$2,Summary!$O$2,Summary!$R$2,Summary!$U$2)</c:f>
              <c:strCache>
                <c:ptCount val="8"/>
                <c:pt idx="0">
                  <c:v>TEAM TOTAL</c:v>
                </c:pt>
                <c:pt idx="1">
                  <c:v>Peter</c:v>
                </c:pt>
                <c:pt idx="2">
                  <c:v>Paul</c:v>
                </c:pt>
                <c:pt idx="3">
                  <c:v>Mary</c:v>
                </c:pt>
                <c:pt idx="4">
                  <c:v>Huey</c:v>
                </c:pt>
                <c:pt idx="5">
                  <c:v>Dewey</c:v>
                </c:pt>
                <c:pt idx="6">
                  <c:v>Louie</c:v>
                </c:pt>
                <c:pt idx="7">
                  <c:v>Donald</c:v>
                </c:pt>
              </c:strCache>
            </c:strRef>
          </c:cat>
          <c:val>
            <c:numRef>
              <c:f>(Summary!$B$46,Summary!$C$46,Summary!$F$46,Summary!$I$46,Summary!$L$46,Summary!$O$46,Summary!$R$46,Summary!$U$46)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Summary!$A$47</c:f>
              <c:strCache>
                <c:ptCount val="1"/>
                <c:pt idx="0">
                  <c:v>TRANSPORTATION</c:v>
                </c:pt>
              </c:strCache>
            </c:strRef>
          </c:tx>
          <c:cat>
            <c:strRef>
              <c:f>(Summary!$B$2,Summary!$C$2,Summary!$F$2,Summary!$I$2,Summary!$L$2,Summary!$O$2,Summary!$R$2,Summary!$U$2)</c:f>
              <c:strCache>
                <c:ptCount val="8"/>
                <c:pt idx="0">
                  <c:v>TEAM TOTAL</c:v>
                </c:pt>
                <c:pt idx="1">
                  <c:v>Peter</c:v>
                </c:pt>
                <c:pt idx="2">
                  <c:v>Paul</c:v>
                </c:pt>
                <c:pt idx="3">
                  <c:v>Mary</c:v>
                </c:pt>
                <c:pt idx="4">
                  <c:v>Huey</c:v>
                </c:pt>
                <c:pt idx="5">
                  <c:v>Dewey</c:v>
                </c:pt>
                <c:pt idx="6">
                  <c:v>Louie</c:v>
                </c:pt>
                <c:pt idx="7">
                  <c:v>Donald</c:v>
                </c:pt>
              </c:strCache>
            </c:strRef>
          </c:cat>
          <c:val>
            <c:numRef>
              <c:f>(Summary!$B$47,Summary!$C$47,Summary!$F$47,Summary!$I$47,Summary!$L$47,Summary!$O$47,Summary!$R$47,Summary!$U$47)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Summary!$A$48</c:f>
              <c:strCache>
                <c:ptCount val="1"/>
                <c:pt idx="0">
                  <c:v>GARBAGE</c:v>
                </c:pt>
              </c:strCache>
            </c:strRef>
          </c:tx>
          <c:cat>
            <c:strRef>
              <c:f>(Summary!$B$2,Summary!$C$2,Summary!$F$2,Summary!$I$2,Summary!$L$2,Summary!$O$2,Summary!$R$2,Summary!$U$2)</c:f>
              <c:strCache>
                <c:ptCount val="8"/>
                <c:pt idx="0">
                  <c:v>TEAM TOTAL</c:v>
                </c:pt>
                <c:pt idx="1">
                  <c:v>Peter</c:v>
                </c:pt>
                <c:pt idx="2">
                  <c:v>Paul</c:v>
                </c:pt>
                <c:pt idx="3">
                  <c:v>Mary</c:v>
                </c:pt>
                <c:pt idx="4">
                  <c:v>Huey</c:v>
                </c:pt>
                <c:pt idx="5">
                  <c:v>Dewey</c:v>
                </c:pt>
                <c:pt idx="6">
                  <c:v>Louie</c:v>
                </c:pt>
                <c:pt idx="7">
                  <c:v>Donald</c:v>
                </c:pt>
              </c:strCache>
            </c:strRef>
          </c:cat>
          <c:val>
            <c:numRef>
              <c:f>(Summary!$B$48,Summary!$C$48,Summary!$F$48,Summary!$I$48,Summary!$L$48,Summary!$O$48,Summary!$R$48,Summary!$U$48)</c:f>
              <c:numCache>
                <c:formatCode>_(* #,##0.00_);_(* \(#,##0.00\);_(* "-"??_);_(@_)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Summary!$A$49</c:f>
              <c:strCache>
                <c:ptCount val="1"/>
                <c:pt idx="0">
                  <c:v>FOOD/SHOPPING</c:v>
                </c:pt>
              </c:strCache>
            </c:strRef>
          </c:tx>
          <c:cat>
            <c:strRef>
              <c:f>(Summary!$B$2,Summary!$C$2,Summary!$F$2,Summary!$I$2,Summary!$L$2,Summary!$O$2,Summary!$R$2,Summary!$U$2)</c:f>
              <c:strCache>
                <c:ptCount val="8"/>
                <c:pt idx="0">
                  <c:v>TEAM TOTAL</c:v>
                </c:pt>
                <c:pt idx="1">
                  <c:v>Peter</c:v>
                </c:pt>
                <c:pt idx="2">
                  <c:v>Paul</c:v>
                </c:pt>
                <c:pt idx="3">
                  <c:v>Mary</c:v>
                </c:pt>
                <c:pt idx="4">
                  <c:v>Huey</c:v>
                </c:pt>
                <c:pt idx="5">
                  <c:v>Dewey</c:v>
                </c:pt>
                <c:pt idx="6">
                  <c:v>Louie</c:v>
                </c:pt>
                <c:pt idx="7">
                  <c:v>Donald</c:v>
                </c:pt>
              </c:strCache>
            </c:strRef>
          </c:cat>
          <c:val>
            <c:numRef>
              <c:f>(Summary!$B$49,Summary!$C$49,Summary!$F$49,Summary!$I$49,Summary!$L$49,Summary!$O$49,Summary!$R$49,Summary!$U$49)</c:f>
              <c:numCache>
                <c:formatCode>_(* #,##0.00_);_(* \(#,##0.00\);_(* "-"??_);_(@_)</c:formatCode>
                <c:ptCount val="8"/>
                <c:pt idx="0">
                  <c:v>1981.1249999999998</c:v>
                </c:pt>
                <c:pt idx="1">
                  <c:v>283.01785714285711</c:v>
                </c:pt>
                <c:pt idx="2">
                  <c:v>283.01785714285711</c:v>
                </c:pt>
                <c:pt idx="3">
                  <c:v>283.01785714285711</c:v>
                </c:pt>
                <c:pt idx="4">
                  <c:v>283.01785714285711</c:v>
                </c:pt>
                <c:pt idx="5">
                  <c:v>283.01785714285711</c:v>
                </c:pt>
                <c:pt idx="6">
                  <c:v>283.01785714285711</c:v>
                </c:pt>
                <c:pt idx="7">
                  <c:v>283.01785714285711</c:v>
                </c:pt>
              </c:numCache>
            </c:numRef>
          </c:val>
        </c:ser>
        <c:ser>
          <c:idx val="5"/>
          <c:order val="5"/>
          <c:tx>
            <c:v>MemberTotal</c:v>
          </c:tx>
          <c:cat>
            <c:strRef>
              <c:f>(Summary!$B$2,Summary!$C$2,Summary!$F$2,Summary!$I$2,Summary!$L$2,Summary!$O$2,Summary!$R$2,Summary!$U$2)</c:f>
              <c:strCache>
                <c:ptCount val="8"/>
                <c:pt idx="0">
                  <c:v>TEAM TOTAL</c:v>
                </c:pt>
                <c:pt idx="1">
                  <c:v>Peter</c:v>
                </c:pt>
                <c:pt idx="2">
                  <c:v>Paul</c:v>
                </c:pt>
                <c:pt idx="3">
                  <c:v>Mary</c:v>
                </c:pt>
                <c:pt idx="4">
                  <c:v>Huey</c:v>
                </c:pt>
                <c:pt idx="5">
                  <c:v>Dewey</c:v>
                </c:pt>
                <c:pt idx="6">
                  <c:v>Louie</c:v>
                </c:pt>
                <c:pt idx="7">
                  <c:v>Donald</c:v>
                </c:pt>
              </c:strCache>
            </c:strRef>
          </c:cat>
          <c:val>
            <c:numRef>
              <c:f>(Summary!$B$42,Summary!$C$42,Summary!$F$42,Summary!$I$42,Summary!$L$42,Summary!$O$42,Summary!$R$42,Summary!$U$42)</c:f>
              <c:numCache>
                <c:formatCode>_(* #,##0.00_);_(* \(#,##0.00\);_(* "-"??_);_(@_)</c:formatCode>
                <c:ptCount val="8"/>
                <c:pt idx="0">
                  <c:v>1981.1249999999998</c:v>
                </c:pt>
                <c:pt idx="1">
                  <c:v>283.01785714285711</c:v>
                </c:pt>
                <c:pt idx="2">
                  <c:v>283.01785714285711</c:v>
                </c:pt>
                <c:pt idx="3">
                  <c:v>283.01785714285711</c:v>
                </c:pt>
                <c:pt idx="4">
                  <c:v>283.01785714285711</c:v>
                </c:pt>
                <c:pt idx="5">
                  <c:v>283.01785714285711</c:v>
                </c:pt>
                <c:pt idx="6">
                  <c:v>283.01785714285711</c:v>
                </c:pt>
                <c:pt idx="7">
                  <c:v>283.01785714285711</c:v>
                </c:pt>
              </c:numCache>
            </c:numRef>
          </c:val>
        </c:ser>
        <c:shape val="box"/>
        <c:axId val="116025216"/>
        <c:axId val="116026752"/>
        <c:axId val="116021440"/>
      </c:bar3DChart>
      <c:catAx>
        <c:axId val="116025216"/>
        <c:scaling>
          <c:orientation val="minMax"/>
        </c:scaling>
        <c:axPos val="b"/>
        <c:tickLblPos val="nextTo"/>
        <c:crossAx val="116026752"/>
        <c:crosses val="autoZero"/>
        <c:auto val="1"/>
        <c:lblAlgn val="ctr"/>
        <c:lblOffset val="100"/>
      </c:catAx>
      <c:valAx>
        <c:axId val="11602675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crossAx val="116025216"/>
        <c:crosses val="autoZero"/>
        <c:crossBetween val="between"/>
      </c:valAx>
      <c:serAx>
        <c:axId val="116021440"/>
        <c:scaling>
          <c:orientation val="minMax"/>
        </c:scaling>
        <c:axPos val="b"/>
        <c:tickLblPos val="nextTo"/>
        <c:crossAx val="116026752"/>
        <c:crosses val="autoZero"/>
      </c:ser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78921</xdr:colOff>
      <xdr:row>29</xdr:row>
      <xdr:rowOff>119743</xdr:rowOff>
    </xdr:from>
    <xdr:to>
      <xdr:col>29</xdr:col>
      <xdr:colOff>317046</xdr:colOff>
      <xdr:row>49</xdr:row>
      <xdr:rowOff>5443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="70" zoomScaleNormal="70" workbookViewId="0">
      <pane xSplit="1" topLeftCell="B1" activePane="topRight" state="frozen"/>
      <selection pane="topRight" activeCell="Q2" sqref="Q2"/>
    </sheetView>
  </sheetViews>
  <sheetFormatPr defaultRowHeight="15"/>
  <cols>
    <col min="1" max="1" width="64.28515625" customWidth="1"/>
    <col min="2" max="2" width="12.42578125" style="5" customWidth="1"/>
    <col min="3" max="3" width="12" customWidth="1"/>
    <col min="4" max="4" width="1.85546875" customWidth="1"/>
    <col min="5" max="5" width="11.28515625" style="5" customWidth="1"/>
    <col min="6" max="6" width="12" customWidth="1"/>
    <col min="7" max="7" width="1.85546875" customWidth="1"/>
    <col min="8" max="8" width="11.28515625" style="5" customWidth="1"/>
    <col min="9" max="9" width="12" customWidth="1"/>
    <col min="10" max="10" width="1.85546875" customWidth="1"/>
    <col min="11" max="11" width="11.28515625" style="5" customWidth="1"/>
    <col min="12" max="12" width="12" customWidth="1"/>
    <col min="13" max="13" width="1.85546875" customWidth="1"/>
    <col min="14" max="14" width="11.28515625" style="5" customWidth="1"/>
    <col min="15" max="15" width="12" customWidth="1"/>
    <col min="16" max="16" width="1.85546875" customWidth="1"/>
    <col min="17" max="17" width="11.28515625" style="5" customWidth="1"/>
    <col min="18" max="18" width="12" customWidth="1"/>
    <col min="19" max="19" width="1.85546875" customWidth="1"/>
    <col min="20" max="20" width="11.28515625" style="5" customWidth="1"/>
    <col min="21" max="21" width="12" customWidth="1"/>
    <col min="22" max="22" width="1.85546875" customWidth="1"/>
  </cols>
  <sheetData>
    <row r="1" spans="1:22" ht="30">
      <c r="A1" s="1" t="s">
        <v>48</v>
      </c>
      <c r="B1" s="2" t="s">
        <v>49</v>
      </c>
      <c r="E1" s="2" t="s">
        <v>51</v>
      </c>
      <c r="H1" s="2" t="s">
        <v>50</v>
      </c>
      <c r="K1" s="2" t="s">
        <v>52</v>
      </c>
      <c r="N1" s="2" t="s">
        <v>53</v>
      </c>
      <c r="Q1" s="2" t="s">
        <v>54</v>
      </c>
      <c r="T1" s="2" t="s">
        <v>55</v>
      </c>
    </row>
    <row r="2" spans="1:22" ht="45.75" customHeight="1">
      <c r="A2" s="47" t="s">
        <v>42</v>
      </c>
      <c r="B2" s="35" t="s">
        <v>57</v>
      </c>
      <c r="C2" s="38" t="s">
        <v>41</v>
      </c>
      <c r="D2" s="39"/>
      <c r="E2" s="35" t="s">
        <v>58</v>
      </c>
      <c r="F2" s="38" t="s">
        <v>41</v>
      </c>
      <c r="G2" s="39"/>
      <c r="H2" s="35" t="s">
        <v>59</v>
      </c>
      <c r="I2" s="38" t="s">
        <v>41</v>
      </c>
      <c r="J2" s="39"/>
      <c r="K2" s="35" t="s">
        <v>60</v>
      </c>
      <c r="L2" s="38" t="s">
        <v>41</v>
      </c>
      <c r="M2" s="39"/>
      <c r="N2" s="35" t="s">
        <v>61</v>
      </c>
      <c r="O2" s="38" t="s">
        <v>41</v>
      </c>
      <c r="P2" s="39"/>
      <c r="Q2" s="35" t="s">
        <v>63</v>
      </c>
      <c r="R2" s="38" t="s">
        <v>41</v>
      </c>
      <c r="S2" s="39"/>
      <c r="T2" s="35" t="s">
        <v>62</v>
      </c>
      <c r="U2" s="38" t="s">
        <v>41</v>
      </c>
      <c r="V2" s="3"/>
    </row>
    <row r="3" spans="1:22" ht="21">
      <c r="A3" s="4" t="s">
        <v>2</v>
      </c>
      <c r="B3" s="36">
        <v>42381</v>
      </c>
      <c r="C3" s="40"/>
      <c r="D3" s="40"/>
      <c r="E3" s="36">
        <v>42381</v>
      </c>
      <c r="F3" s="40"/>
      <c r="G3" s="40"/>
      <c r="H3" s="36">
        <v>42381</v>
      </c>
      <c r="I3" s="40"/>
      <c r="J3" s="40"/>
      <c r="K3" s="36">
        <v>42381</v>
      </c>
      <c r="L3" s="40"/>
      <c r="M3" s="40"/>
      <c r="N3" s="36">
        <v>42381</v>
      </c>
      <c r="O3" s="40"/>
      <c r="P3" s="40"/>
      <c r="Q3" s="36">
        <v>42381</v>
      </c>
      <c r="R3" s="40"/>
      <c r="S3" s="40"/>
      <c r="T3" s="36">
        <v>42381</v>
      </c>
      <c r="U3" s="40"/>
    </row>
    <row r="4" spans="1:22" ht="21">
      <c r="A4" s="4" t="s">
        <v>3</v>
      </c>
      <c r="B4" s="36">
        <v>42408</v>
      </c>
      <c r="C4" s="40"/>
      <c r="D4" s="40"/>
      <c r="E4" s="36">
        <v>42408</v>
      </c>
      <c r="F4" s="40"/>
      <c r="G4" s="40"/>
      <c r="H4" s="36">
        <v>42408</v>
      </c>
      <c r="I4" s="40"/>
      <c r="J4" s="40"/>
      <c r="K4" s="36">
        <v>42408</v>
      </c>
      <c r="L4" s="40"/>
      <c r="M4" s="40"/>
      <c r="N4" s="36">
        <v>42408</v>
      </c>
      <c r="O4" s="40"/>
      <c r="P4" s="40"/>
      <c r="Q4" s="36">
        <v>42408</v>
      </c>
      <c r="R4" s="40"/>
      <c r="S4" s="40"/>
      <c r="T4" s="36">
        <v>42408</v>
      </c>
      <c r="U4" s="40"/>
    </row>
    <row r="5" spans="1:22">
      <c r="A5" s="20" t="s">
        <v>4</v>
      </c>
      <c r="B5" s="41">
        <f>B4-B3+1</f>
        <v>28</v>
      </c>
      <c r="C5" s="40"/>
      <c r="D5" s="42"/>
      <c r="E5" s="41">
        <f>E4-E3+1</f>
        <v>28</v>
      </c>
      <c r="F5" s="40"/>
      <c r="G5" s="42"/>
      <c r="H5" s="41">
        <f>H4-H3+1</f>
        <v>28</v>
      </c>
      <c r="I5" s="40"/>
      <c r="J5" s="42"/>
      <c r="K5" s="41">
        <f>K4-K3+1</f>
        <v>28</v>
      </c>
      <c r="L5" s="40"/>
      <c r="M5" s="42"/>
      <c r="N5" s="41">
        <f>N4-N3+1</f>
        <v>28</v>
      </c>
      <c r="O5" s="40"/>
      <c r="P5" s="42"/>
      <c r="Q5" s="41">
        <f>Q4-Q3+1</f>
        <v>28</v>
      </c>
      <c r="R5" s="40"/>
      <c r="S5" s="42"/>
      <c r="T5" s="41">
        <f>T4-T3+1</f>
        <v>28</v>
      </c>
      <c r="U5" s="40"/>
      <c r="V5" s="6"/>
    </row>
    <row r="6" spans="1:22" ht="15.75">
      <c r="A6" s="7" t="s">
        <v>5</v>
      </c>
      <c r="B6" s="37"/>
      <c r="C6" s="40"/>
      <c r="D6" s="40"/>
      <c r="E6" s="41"/>
      <c r="F6" s="40"/>
      <c r="G6" s="40"/>
      <c r="H6" s="41"/>
      <c r="I6" s="40"/>
      <c r="J6" s="40"/>
      <c r="K6" s="41"/>
      <c r="L6" s="40"/>
      <c r="M6" s="40"/>
      <c r="N6" s="41"/>
      <c r="O6" s="40"/>
      <c r="P6" s="40"/>
      <c r="Q6" s="41"/>
      <c r="R6" s="40"/>
      <c r="S6" s="40"/>
      <c r="T6" s="41"/>
      <c r="U6" s="40"/>
    </row>
    <row r="7" spans="1:22" ht="15.75">
      <c r="A7" s="8" t="s">
        <v>6</v>
      </c>
      <c r="B7" s="48"/>
      <c r="C7" s="43">
        <f>ConversionFactors!$B7*B7*30/B$5</f>
        <v>0</v>
      </c>
      <c r="D7" s="43"/>
      <c r="E7" s="48"/>
      <c r="F7" s="43">
        <f>ConversionFactors!$B7*E7*30/E$5</f>
        <v>0</v>
      </c>
      <c r="G7" s="43"/>
      <c r="H7" s="48"/>
      <c r="I7" s="43">
        <f>ConversionFactors!$B7*H7*30/H$5</f>
        <v>0</v>
      </c>
      <c r="J7" s="43"/>
      <c r="K7" s="48"/>
      <c r="L7" s="43">
        <f>ConversionFactors!$B7*K7*30/K$5</f>
        <v>0</v>
      </c>
      <c r="M7" s="43"/>
      <c r="N7" s="48"/>
      <c r="O7" s="43">
        <f>ConversionFactors!$B7*N7*30/N$5</f>
        <v>0</v>
      </c>
      <c r="P7" s="43"/>
      <c r="Q7" s="48"/>
      <c r="R7" s="43">
        <f>ConversionFactors!$B7*Q7*30/Q$5</f>
        <v>0</v>
      </c>
      <c r="S7" s="43"/>
      <c r="T7" s="48"/>
      <c r="U7" s="43">
        <f>ConversionFactors!$B7*T7*30/T$5</f>
        <v>0</v>
      </c>
      <c r="V7" s="9"/>
    </row>
    <row r="8" spans="1:22" ht="15.75">
      <c r="A8" s="8" t="s">
        <v>7</v>
      </c>
      <c r="B8" s="48"/>
      <c r="C8" s="43">
        <f>ConversionFactors!$B8*B8*30/B$5</f>
        <v>0</v>
      </c>
      <c r="D8" s="43"/>
      <c r="E8" s="48"/>
      <c r="F8" s="43">
        <f>ConversionFactors!$B8*E8*30/E$5</f>
        <v>0</v>
      </c>
      <c r="G8" s="43"/>
      <c r="H8" s="48"/>
      <c r="I8" s="43">
        <f>ConversionFactors!$B8*H8*30/H$5</f>
        <v>0</v>
      </c>
      <c r="J8" s="43"/>
      <c r="K8" s="48"/>
      <c r="L8" s="43">
        <f>ConversionFactors!$B8*K8*30/K$5</f>
        <v>0</v>
      </c>
      <c r="M8" s="43"/>
      <c r="N8" s="48"/>
      <c r="O8" s="43">
        <f>ConversionFactors!$B8*N8*30/N$5</f>
        <v>0</v>
      </c>
      <c r="P8" s="43"/>
      <c r="Q8" s="48"/>
      <c r="R8" s="43">
        <f>ConversionFactors!$B8*Q8*30/Q$5</f>
        <v>0</v>
      </c>
      <c r="S8" s="43"/>
      <c r="T8" s="48"/>
      <c r="U8" s="43">
        <f>ConversionFactors!$B8*T8*30/T$5</f>
        <v>0</v>
      </c>
      <c r="V8" s="9"/>
    </row>
    <row r="9" spans="1:22" ht="15.75">
      <c r="A9" s="8" t="s">
        <v>8</v>
      </c>
      <c r="B9" s="48"/>
      <c r="C9" s="43">
        <f>ConversionFactors!$B9*B9*30/B$5</f>
        <v>0</v>
      </c>
      <c r="D9" s="43"/>
      <c r="E9" s="48"/>
      <c r="F9" s="43">
        <f>ConversionFactors!$B9*E9*30/E$5</f>
        <v>0</v>
      </c>
      <c r="G9" s="43"/>
      <c r="H9" s="48"/>
      <c r="I9" s="43">
        <f>ConversionFactors!$B9*H9*30/H$5</f>
        <v>0</v>
      </c>
      <c r="J9" s="43"/>
      <c r="K9" s="48"/>
      <c r="L9" s="43">
        <f>ConversionFactors!$B9*K9*30/K$5</f>
        <v>0</v>
      </c>
      <c r="M9" s="43"/>
      <c r="N9" s="48"/>
      <c r="O9" s="43">
        <f>ConversionFactors!$B9*N9*30/N$5</f>
        <v>0</v>
      </c>
      <c r="P9" s="43"/>
      <c r="Q9" s="48"/>
      <c r="R9" s="43">
        <f>ConversionFactors!$B9*Q9*30/Q$5</f>
        <v>0</v>
      </c>
      <c r="S9" s="43"/>
      <c r="T9" s="48"/>
      <c r="U9" s="43">
        <f>ConversionFactors!$B9*T9*30/T$5</f>
        <v>0</v>
      </c>
      <c r="V9" s="9"/>
    </row>
    <row r="10" spans="1:22" ht="15.75">
      <c r="A10" s="8" t="s">
        <v>9</v>
      </c>
      <c r="B10" s="48"/>
      <c r="C10" s="43">
        <f>ConversionFactors!$B10*B10*30/B$5</f>
        <v>0</v>
      </c>
      <c r="D10" s="43"/>
      <c r="E10" s="48"/>
      <c r="F10" s="43">
        <f>ConversionFactors!$B10*E10*30/E$5</f>
        <v>0</v>
      </c>
      <c r="G10" s="43"/>
      <c r="H10" s="48"/>
      <c r="I10" s="43">
        <f>ConversionFactors!$B10*H10*30/H$5</f>
        <v>0</v>
      </c>
      <c r="J10" s="43"/>
      <c r="K10" s="48"/>
      <c r="L10" s="43">
        <f>ConversionFactors!$B10*K10*30/K$5</f>
        <v>0</v>
      </c>
      <c r="M10" s="43"/>
      <c r="N10" s="48"/>
      <c r="O10" s="43">
        <f>ConversionFactors!$B10*N10*30/N$5</f>
        <v>0</v>
      </c>
      <c r="P10" s="43"/>
      <c r="Q10" s="48"/>
      <c r="R10" s="43">
        <f>ConversionFactors!$B10*Q10*30/Q$5</f>
        <v>0</v>
      </c>
      <c r="S10" s="43"/>
      <c r="T10" s="48"/>
      <c r="U10" s="43">
        <f>ConversionFactors!$B10*T10*30/T$5</f>
        <v>0</v>
      </c>
      <c r="V10" s="9"/>
    </row>
    <row r="11" spans="1:22" ht="15.75">
      <c r="A11" s="8" t="s">
        <v>10</v>
      </c>
      <c r="B11" s="48"/>
      <c r="C11" s="43">
        <f>ConversionFactors!$B11*B11*30/B$5</f>
        <v>0</v>
      </c>
      <c r="D11" s="43"/>
      <c r="E11" s="48"/>
      <c r="F11" s="43">
        <f>ConversionFactors!$B11*E11*30/E$5</f>
        <v>0</v>
      </c>
      <c r="G11" s="43"/>
      <c r="H11" s="48"/>
      <c r="I11" s="43">
        <f>ConversionFactors!$B11*H11*30/H$5</f>
        <v>0</v>
      </c>
      <c r="J11" s="43"/>
      <c r="K11" s="48"/>
      <c r="L11" s="43">
        <f>ConversionFactors!$B11*K11*30/K$5</f>
        <v>0</v>
      </c>
      <c r="M11" s="43"/>
      <c r="N11" s="48"/>
      <c r="O11" s="43">
        <f>ConversionFactors!$B11*N11*30/N$5</f>
        <v>0</v>
      </c>
      <c r="P11" s="43"/>
      <c r="Q11" s="48"/>
      <c r="R11" s="43">
        <f>ConversionFactors!$B11*Q11*30/Q$5</f>
        <v>0</v>
      </c>
      <c r="S11" s="43"/>
      <c r="T11" s="48"/>
      <c r="U11" s="43">
        <f>ConversionFactors!$B11*T11*30/T$5</f>
        <v>0</v>
      </c>
      <c r="V11" s="9"/>
    </row>
    <row r="12" spans="1:22" ht="15.75">
      <c r="A12" s="7"/>
      <c r="B12" s="44"/>
      <c r="C12" s="43"/>
      <c r="D12" s="43"/>
      <c r="E12" s="44"/>
      <c r="F12" s="43"/>
      <c r="G12" s="43"/>
      <c r="H12" s="44"/>
      <c r="I12" s="43"/>
      <c r="J12" s="43"/>
      <c r="K12" s="44"/>
      <c r="L12" s="43"/>
      <c r="M12" s="43"/>
      <c r="N12" s="44"/>
      <c r="O12" s="43"/>
      <c r="P12" s="43"/>
      <c r="Q12" s="44"/>
      <c r="R12" s="43"/>
      <c r="S12" s="43"/>
      <c r="T12" s="44"/>
      <c r="U12" s="43"/>
      <c r="V12" s="9"/>
    </row>
    <row r="13" spans="1:22" ht="15.75">
      <c r="A13" s="7" t="s">
        <v>11</v>
      </c>
      <c r="B13" s="44"/>
      <c r="C13" s="43"/>
      <c r="D13" s="43"/>
      <c r="E13" s="44"/>
      <c r="F13" s="43"/>
      <c r="G13" s="43"/>
      <c r="H13" s="44"/>
      <c r="I13" s="43"/>
      <c r="J13" s="43"/>
      <c r="K13" s="44"/>
      <c r="L13" s="43"/>
      <c r="M13" s="43"/>
      <c r="N13" s="44"/>
      <c r="O13" s="43"/>
      <c r="P13" s="43"/>
      <c r="Q13" s="44"/>
      <c r="R13" s="43"/>
      <c r="S13" s="43"/>
      <c r="T13" s="44"/>
      <c r="U13" s="43"/>
      <c r="V13" s="9"/>
    </row>
    <row r="14" spans="1:22" ht="15.75">
      <c r="A14" s="7" t="s">
        <v>12</v>
      </c>
      <c r="B14" s="44"/>
      <c r="C14" s="43"/>
      <c r="D14" s="43"/>
      <c r="E14" s="44"/>
      <c r="F14" s="43"/>
      <c r="G14" s="43"/>
      <c r="H14" s="44"/>
      <c r="I14" s="43"/>
      <c r="J14" s="43"/>
      <c r="K14" s="44"/>
      <c r="L14" s="43"/>
      <c r="M14" s="43"/>
      <c r="N14" s="44"/>
      <c r="O14" s="43"/>
      <c r="P14" s="43"/>
      <c r="Q14" s="44"/>
      <c r="R14" s="43"/>
      <c r="S14" s="43"/>
      <c r="T14" s="44"/>
      <c r="U14" s="43"/>
      <c r="V14" s="9"/>
    </row>
    <row r="15" spans="1:22" ht="15.75">
      <c r="A15" s="8" t="s">
        <v>13</v>
      </c>
      <c r="B15" s="48"/>
      <c r="C15" s="43">
        <f>ConversionFactors!$B15*B15*30/B$5</f>
        <v>0</v>
      </c>
      <c r="D15" s="43"/>
      <c r="E15" s="48"/>
      <c r="F15" s="43">
        <f>ConversionFactors!$B15*E15*30/E$5</f>
        <v>0</v>
      </c>
      <c r="G15" s="43"/>
      <c r="H15" s="48"/>
      <c r="I15" s="43">
        <f>ConversionFactors!$B15*H15*30/H$5</f>
        <v>0</v>
      </c>
      <c r="J15" s="43"/>
      <c r="K15" s="48"/>
      <c r="L15" s="43">
        <f>ConversionFactors!$B15*K15*30/K$5</f>
        <v>0</v>
      </c>
      <c r="M15" s="43"/>
      <c r="N15" s="48"/>
      <c r="O15" s="43">
        <f>ConversionFactors!$B15*N15*30/N$5</f>
        <v>0</v>
      </c>
      <c r="P15" s="43"/>
      <c r="Q15" s="48"/>
      <c r="R15" s="43">
        <f>ConversionFactors!$B15*Q15*30/Q$5</f>
        <v>0</v>
      </c>
      <c r="S15" s="43"/>
      <c r="T15" s="48"/>
      <c r="U15" s="43">
        <f>ConversionFactors!$B15*T15*30/T$5</f>
        <v>0</v>
      </c>
      <c r="V15" s="9"/>
    </row>
    <row r="16" spans="1:22" ht="15.75">
      <c r="A16" s="7" t="s">
        <v>14</v>
      </c>
      <c r="B16" s="44"/>
      <c r="C16" s="43"/>
      <c r="D16" s="43"/>
      <c r="E16" s="44"/>
      <c r="F16" s="43"/>
      <c r="G16" s="43"/>
      <c r="H16" s="44"/>
      <c r="I16" s="43"/>
      <c r="J16" s="43"/>
      <c r="K16" s="44"/>
      <c r="L16" s="43"/>
      <c r="M16" s="43"/>
      <c r="N16" s="44"/>
      <c r="O16" s="43"/>
      <c r="P16" s="43"/>
      <c r="Q16" s="44"/>
      <c r="R16" s="43"/>
      <c r="S16" s="43"/>
      <c r="T16" s="44"/>
      <c r="U16" s="43"/>
      <c r="V16" s="9"/>
    </row>
    <row r="17" spans="1:22" ht="15.75">
      <c r="A17" s="8" t="s">
        <v>15</v>
      </c>
      <c r="B17" s="49"/>
      <c r="C17" s="43">
        <f>IF(B17="y",0.8168*B15*ConversionFactors!$B17,0)</f>
        <v>0</v>
      </c>
      <c r="D17" s="43"/>
      <c r="E17" s="49"/>
      <c r="F17" s="43">
        <f>IF(E17="y",0.8168*E15*ConversionFactors!$B17,0)</f>
        <v>0</v>
      </c>
      <c r="G17" s="43"/>
      <c r="H17" s="49"/>
      <c r="I17" s="43">
        <f>IF(H17="y",0.8168*H15*ConversionFactors!$B17,0)</f>
        <v>0</v>
      </c>
      <c r="J17" s="43"/>
      <c r="K17" s="49"/>
      <c r="L17" s="43">
        <f>IF(K17="y",0.8168*K15*ConversionFactors!$B17,0)</f>
        <v>0</v>
      </c>
      <c r="M17" s="43"/>
      <c r="N17" s="49"/>
      <c r="O17" s="43">
        <f>IF(N17="y",0.8168*N15*ConversionFactors!$B17,0)</f>
        <v>0</v>
      </c>
      <c r="P17" s="43"/>
      <c r="Q17" s="49"/>
      <c r="R17" s="43">
        <f>IF(Q17="y",0.8168*Q15*ConversionFactors!$B17,0)</f>
        <v>0</v>
      </c>
      <c r="S17" s="43"/>
      <c r="T17" s="49"/>
      <c r="U17" s="43">
        <f>IF(T17="y",0.8168*T15*ConversionFactors!$B17,0)</f>
        <v>0</v>
      </c>
      <c r="V17" s="9"/>
    </row>
    <row r="18" spans="1:22" ht="15.75">
      <c r="A18" s="7"/>
      <c r="B18" s="45"/>
      <c r="C18" s="43"/>
      <c r="D18" s="43"/>
      <c r="E18" s="45"/>
      <c r="F18" s="43"/>
      <c r="G18" s="43"/>
      <c r="H18" s="45"/>
      <c r="I18" s="43"/>
      <c r="J18" s="43"/>
      <c r="K18" s="45"/>
      <c r="L18" s="43"/>
      <c r="M18" s="43"/>
      <c r="N18" s="45"/>
      <c r="O18" s="43"/>
      <c r="P18" s="43"/>
      <c r="Q18" s="45"/>
      <c r="R18" s="43"/>
      <c r="S18" s="43"/>
      <c r="T18" s="45"/>
      <c r="U18" s="43"/>
      <c r="V18" s="9"/>
    </row>
    <row r="19" spans="1:22" ht="15.75">
      <c r="A19" s="7" t="s">
        <v>16</v>
      </c>
      <c r="B19" s="45"/>
      <c r="C19" s="43"/>
      <c r="D19" s="43"/>
      <c r="E19" s="45"/>
      <c r="F19" s="43"/>
      <c r="G19" s="43"/>
      <c r="H19" s="45"/>
      <c r="I19" s="43"/>
      <c r="J19" s="43"/>
      <c r="K19" s="45"/>
      <c r="L19" s="43"/>
      <c r="M19" s="43"/>
      <c r="N19" s="45"/>
      <c r="O19" s="43"/>
      <c r="P19" s="43"/>
      <c r="Q19" s="45"/>
      <c r="R19" s="43"/>
      <c r="S19" s="43"/>
      <c r="T19" s="45"/>
      <c r="U19" s="43"/>
      <c r="V19" s="9"/>
    </row>
    <row r="20" spans="1:22" ht="15.75">
      <c r="A20" s="8" t="s">
        <v>17</v>
      </c>
      <c r="B20" s="53"/>
      <c r="C20" s="43">
        <f>ConversionFactors!$B20*B20*30/B$5</f>
        <v>0</v>
      </c>
      <c r="D20" s="43"/>
      <c r="E20" s="50"/>
      <c r="F20" s="43">
        <f>ConversionFactors!$B20*E20*30/E$5</f>
        <v>0</v>
      </c>
      <c r="G20" s="43"/>
      <c r="H20" s="50"/>
      <c r="I20" s="43">
        <f>ConversionFactors!$B20*H20*30/H$5</f>
        <v>0</v>
      </c>
      <c r="J20" s="43"/>
      <c r="K20" s="53"/>
      <c r="L20" s="43">
        <f>ConversionFactors!$B20*K20*30/K$5</f>
        <v>0</v>
      </c>
      <c r="M20" s="43"/>
      <c r="N20" s="53"/>
      <c r="O20" s="43">
        <f>ConversionFactors!$B20*N20*30/N$5</f>
        <v>0</v>
      </c>
      <c r="P20" s="43"/>
      <c r="Q20" s="53"/>
      <c r="R20" s="43">
        <f>ConversionFactors!$B20*Q20*30/Q$5</f>
        <v>0</v>
      </c>
      <c r="S20" s="43"/>
      <c r="T20" s="53"/>
      <c r="U20" s="43">
        <f>ConversionFactors!$B20*T20*30/T$5</f>
        <v>0</v>
      </c>
      <c r="V20" s="9"/>
    </row>
    <row r="21" spans="1:22" ht="15.75">
      <c r="A21" s="8" t="s">
        <v>18</v>
      </c>
      <c r="B21" s="51"/>
      <c r="C21" s="43">
        <f>ConversionFactors!$B21*B21*30/B$5</f>
        <v>0</v>
      </c>
      <c r="D21" s="43"/>
      <c r="E21" s="51"/>
      <c r="F21" s="43">
        <f>ConversionFactors!$B21*E21*30/E$5</f>
        <v>0</v>
      </c>
      <c r="G21" s="43"/>
      <c r="H21" s="51"/>
      <c r="I21" s="43">
        <f>ConversionFactors!$B21*H21*30/H$5</f>
        <v>0</v>
      </c>
      <c r="J21" s="43"/>
      <c r="K21" s="51"/>
      <c r="L21" s="43">
        <f>ConversionFactors!$B21*K21*30/K$5</f>
        <v>0</v>
      </c>
      <c r="M21" s="43"/>
      <c r="N21" s="51"/>
      <c r="O21" s="43">
        <f>ConversionFactors!$B21*N21*30/N$5</f>
        <v>0</v>
      </c>
      <c r="P21" s="43"/>
      <c r="Q21" s="51"/>
      <c r="R21" s="43">
        <f>ConversionFactors!$B21*Q21*30/Q$5</f>
        <v>0</v>
      </c>
      <c r="S21" s="43"/>
      <c r="T21" s="51"/>
      <c r="U21" s="43">
        <f>ConversionFactors!$B21*T21*30/T$5</f>
        <v>0</v>
      </c>
      <c r="V21" s="9"/>
    </row>
    <row r="22" spans="1:22" ht="15.75">
      <c r="A22" s="7"/>
      <c r="B22" s="44"/>
      <c r="C22" s="43"/>
      <c r="D22" s="43"/>
      <c r="E22" s="44"/>
      <c r="F22" s="43"/>
      <c r="G22" s="43"/>
      <c r="H22" s="44"/>
      <c r="I22" s="43"/>
      <c r="J22" s="43"/>
      <c r="K22" s="44"/>
      <c r="L22" s="43"/>
      <c r="M22" s="43"/>
      <c r="N22" s="44"/>
      <c r="O22" s="43"/>
      <c r="P22" s="43"/>
      <c r="Q22" s="44"/>
      <c r="R22" s="43"/>
      <c r="S22" s="43"/>
      <c r="T22" s="44"/>
      <c r="U22" s="43"/>
      <c r="V22" s="9"/>
    </row>
    <row r="23" spans="1:22" ht="15.75">
      <c r="A23" s="7" t="s">
        <v>19</v>
      </c>
      <c r="B23" s="44"/>
      <c r="C23" s="43"/>
      <c r="D23" s="43"/>
      <c r="E23" s="44"/>
      <c r="F23" s="43"/>
      <c r="G23" s="43"/>
      <c r="H23" s="44"/>
      <c r="I23" s="43"/>
      <c r="J23" s="43"/>
      <c r="K23" s="44"/>
      <c r="L23" s="43"/>
      <c r="M23" s="43"/>
      <c r="N23" s="44"/>
      <c r="O23" s="43"/>
      <c r="P23" s="43"/>
      <c r="Q23" s="44"/>
      <c r="R23" s="43"/>
      <c r="S23" s="43"/>
      <c r="T23" s="44"/>
      <c r="U23" s="43"/>
      <c r="V23" s="9"/>
    </row>
    <row r="24" spans="1:22" ht="15.75">
      <c r="A24" s="8" t="s">
        <v>20</v>
      </c>
      <c r="B24" s="51"/>
      <c r="C24" s="43">
        <f>ConversionFactors!$B24*B24*30/B$5</f>
        <v>0</v>
      </c>
      <c r="D24" s="43"/>
      <c r="E24" s="51"/>
      <c r="F24" s="43">
        <f>ConversionFactors!$B24*E24*30/E$5</f>
        <v>0</v>
      </c>
      <c r="G24" s="43"/>
      <c r="H24" s="51"/>
      <c r="I24" s="43">
        <f>ConversionFactors!$B24*H24*30/H$5</f>
        <v>0</v>
      </c>
      <c r="J24" s="43"/>
      <c r="K24" s="51"/>
      <c r="L24" s="43">
        <f>ConversionFactors!$B24*K24*30/K$5</f>
        <v>0</v>
      </c>
      <c r="M24" s="43"/>
      <c r="N24" s="51"/>
      <c r="O24" s="43">
        <f>ConversionFactors!$B24*N24*30/N$5</f>
        <v>0</v>
      </c>
      <c r="P24" s="43"/>
      <c r="Q24" s="51"/>
      <c r="R24" s="43">
        <f>ConversionFactors!$B24*Q24*30/Q$5</f>
        <v>0</v>
      </c>
      <c r="S24" s="43"/>
      <c r="T24" s="51"/>
      <c r="U24" s="43">
        <f>ConversionFactors!$B24*T24*30/T$5</f>
        <v>0</v>
      </c>
      <c r="V24" s="9"/>
    </row>
    <row r="25" spans="1:22" ht="15.75">
      <c r="A25" s="8" t="s">
        <v>21</v>
      </c>
      <c r="B25" s="51"/>
      <c r="C25" s="43">
        <f>ConversionFactors!$B25*B25*30/B$5</f>
        <v>0</v>
      </c>
      <c r="D25" s="43"/>
      <c r="E25" s="51"/>
      <c r="F25" s="43">
        <f>ConversionFactors!$B25*E25*30/E$5</f>
        <v>0</v>
      </c>
      <c r="G25" s="43"/>
      <c r="H25" s="51"/>
      <c r="I25" s="43">
        <f>ConversionFactors!$B25*H25*30/H$5</f>
        <v>0</v>
      </c>
      <c r="J25" s="43"/>
      <c r="K25" s="51"/>
      <c r="L25" s="43">
        <f>ConversionFactors!$B25*K25*30/K$5</f>
        <v>0</v>
      </c>
      <c r="M25" s="43"/>
      <c r="N25" s="51"/>
      <c r="O25" s="43">
        <f>ConversionFactors!$B25*N25*30/N$5</f>
        <v>0</v>
      </c>
      <c r="P25" s="43"/>
      <c r="Q25" s="51"/>
      <c r="R25" s="43">
        <f>ConversionFactors!$B25*Q25*30/Q$5</f>
        <v>0</v>
      </c>
      <c r="S25" s="43"/>
      <c r="T25" s="51"/>
      <c r="U25" s="43">
        <f>ConversionFactors!$B25*T25*30/T$5</f>
        <v>0</v>
      </c>
      <c r="V25" s="9"/>
    </row>
    <row r="26" spans="1:22" ht="15.75">
      <c r="A26" s="8" t="s">
        <v>22</v>
      </c>
      <c r="B26" s="51"/>
      <c r="C26" s="43">
        <f>ConversionFactors!$B26*B26*30/B$5</f>
        <v>0</v>
      </c>
      <c r="D26" s="43"/>
      <c r="E26" s="51"/>
      <c r="F26" s="43">
        <f>ConversionFactors!$B26*E26*30/E$5</f>
        <v>0</v>
      </c>
      <c r="G26" s="43"/>
      <c r="H26" s="51"/>
      <c r="I26" s="43">
        <f>ConversionFactors!$B26*H26*30/H$5</f>
        <v>0</v>
      </c>
      <c r="J26" s="43"/>
      <c r="K26" s="51"/>
      <c r="L26" s="43">
        <f>ConversionFactors!$B26*K26*30/K$5</f>
        <v>0</v>
      </c>
      <c r="M26" s="43"/>
      <c r="N26" s="51"/>
      <c r="O26" s="43">
        <f>ConversionFactors!$B26*N26*30/N$5</f>
        <v>0</v>
      </c>
      <c r="P26" s="43"/>
      <c r="Q26" s="51"/>
      <c r="R26" s="43">
        <f>ConversionFactors!$B26*Q26*30/Q$5</f>
        <v>0</v>
      </c>
      <c r="S26" s="43"/>
      <c r="T26" s="51"/>
      <c r="U26" s="43">
        <f>ConversionFactors!$B26*T26*30/T$5</f>
        <v>0</v>
      </c>
      <c r="V26" s="9"/>
    </row>
    <row r="27" spans="1:22" ht="15.75">
      <c r="A27" s="8" t="s">
        <v>23</v>
      </c>
      <c r="B27" s="51"/>
      <c r="C27" s="43">
        <f>ConversionFactors!$B27*B27*30/B$5</f>
        <v>0</v>
      </c>
      <c r="D27" s="43"/>
      <c r="E27" s="51"/>
      <c r="F27" s="43">
        <f>ConversionFactors!$B27*E27*30/E$5</f>
        <v>0</v>
      </c>
      <c r="G27" s="43"/>
      <c r="H27" s="51"/>
      <c r="I27" s="43">
        <f>ConversionFactors!$B27*H27*30/H$5</f>
        <v>0</v>
      </c>
      <c r="J27" s="43"/>
      <c r="K27" s="51"/>
      <c r="L27" s="43">
        <f>ConversionFactors!$B27*K27*30/K$5</f>
        <v>0</v>
      </c>
      <c r="M27" s="43"/>
      <c r="N27" s="51"/>
      <c r="O27" s="43">
        <f>ConversionFactors!$B27*N27*30/N$5</f>
        <v>0</v>
      </c>
      <c r="P27" s="43"/>
      <c r="Q27" s="51"/>
      <c r="R27" s="43">
        <f>ConversionFactors!$B27*Q27*30/Q$5</f>
        <v>0</v>
      </c>
      <c r="S27" s="43"/>
      <c r="T27" s="51"/>
      <c r="U27" s="43">
        <f>ConversionFactors!$B27*T27*30/T$5</f>
        <v>0</v>
      </c>
      <c r="V27" s="9"/>
    </row>
    <row r="28" spans="1:22" ht="15.75">
      <c r="A28" s="8" t="s">
        <v>24</v>
      </c>
      <c r="B28" s="51"/>
      <c r="C28" s="43">
        <f>ConversionFactors!$B28*B28*30/B$5</f>
        <v>0</v>
      </c>
      <c r="D28" s="43"/>
      <c r="E28" s="51"/>
      <c r="F28" s="43">
        <f>ConversionFactors!$B28*E28*30/E$5</f>
        <v>0</v>
      </c>
      <c r="G28" s="43"/>
      <c r="H28" s="51"/>
      <c r="I28" s="43">
        <f>ConversionFactors!$B28*H28*30/H$5</f>
        <v>0</v>
      </c>
      <c r="J28" s="43"/>
      <c r="K28" s="51"/>
      <c r="L28" s="43">
        <f>ConversionFactors!$B28*K28*30/K$5</f>
        <v>0</v>
      </c>
      <c r="M28" s="43"/>
      <c r="N28" s="51"/>
      <c r="O28" s="43">
        <f>ConversionFactors!$B28*N28*30/N$5</f>
        <v>0</v>
      </c>
      <c r="P28" s="43"/>
      <c r="Q28" s="51"/>
      <c r="R28" s="43">
        <f>ConversionFactors!$B28*Q28*30/Q$5</f>
        <v>0</v>
      </c>
      <c r="S28" s="43"/>
      <c r="T28" s="51"/>
      <c r="U28" s="43">
        <f>ConversionFactors!$B28*T28*30/T$5</f>
        <v>0</v>
      </c>
      <c r="V28" s="9"/>
    </row>
    <row r="29" spans="1:22" ht="15.75">
      <c r="A29" s="8" t="s">
        <v>25</v>
      </c>
      <c r="B29" s="51"/>
      <c r="C29" s="43">
        <f>ConversionFactors!$B29*B29*30/B$5</f>
        <v>0</v>
      </c>
      <c r="D29" s="43"/>
      <c r="E29" s="51"/>
      <c r="F29" s="43">
        <f>ConversionFactors!$B29*E29*30/E$5</f>
        <v>0</v>
      </c>
      <c r="G29" s="43"/>
      <c r="H29" s="51"/>
      <c r="I29" s="43">
        <f>ConversionFactors!$B29*H29*30/H$5</f>
        <v>0</v>
      </c>
      <c r="J29" s="43"/>
      <c r="K29" s="51"/>
      <c r="L29" s="43">
        <f>ConversionFactors!$B29*K29*30/K$5</f>
        <v>0</v>
      </c>
      <c r="M29" s="43"/>
      <c r="N29" s="51"/>
      <c r="O29" s="43">
        <f>ConversionFactors!$B29*N29*30/N$5</f>
        <v>0</v>
      </c>
      <c r="P29" s="43"/>
      <c r="Q29" s="51"/>
      <c r="R29" s="43">
        <f>ConversionFactors!$B29*Q29*30/Q$5</f>
        <v>0</v>
      </c>
      <c r="S29" s="43"/>
      <c r="T29" s="51"/>
      <c r="U29" s="43">
        <f>ConversionFactors!$B29*T29*30/T$5</f>
        <v>0</v>
      </c>
      <c r="V29" s="9"/>
    </row>
    <row r="30" spans="1:22" ht="15.75">
      <c r="A30" s="7"/>
      <c r="B30" s="44"/>
      <c r="C30" s="43"/>
      <c r="D30" s="43"/>
      <c r="E30" s="44"/>
      <c r="F30" s="43"/>
      <c r="G30" s="43"/>
      <c r="H30" s="44"/>
      <c r="I30" s="43"/>
      <c r="J30" s="43"/>
      <c r="K30" s="44"/>
      <c r="L30" s="43"/>
      <c r="M30" s="43"/>
      <c r="N30" s="44"/>
      <c r="O30" s="43"/>
      <c r="P30" s="43"/>
      <c r="Q30" s="44"/>
      <c r="R30" s="43"/>
      <c r="S30" s="43"/>
      <c r="T30" s="44"/>
      <c r="U30" s="43"/>
      <c r="V30" s="9"/>
    </row>
    <row r="31" spans="1:22" ht="15.75">
      <c r="A31" s="7" t="s">
        <v>26</v>
      </c>
      <c r="B31" s="44"/>
      <c r="C31" s="43"/>
      <c r="D31" s="43"/>
      <c r="E31" s="44"/>
      <c r="F31" s="43"/>
      <c r="G31" s="43"/>
      <c r="H31" s="44"/>
      <c r="I31" s="43"/>
      <c r="J31" s="43"/>
      <c r="K31" s="44"/>
      <c r="L31" s="43"/>
      <c r="M31" s="43"/>
      <c r="N31" s="44"/>
      <c r="O31" s="43"/>
      <c r="P31" s="43"/>
      <c r="Q31" s="44"/>
      <c r="R31" s="43"/>
      <c r="S31" s="43"/>
      <c r="T31" s="44"/>
      <c r="U31" s="43"/>
      <c r="V31" s="9"/>
    </row>
    <row r="32" spans="1:22" ht="15.75">
      <c r="A32" s="8" t="s">
        <v>27</v>
      </c>
      <c r="B32" s="51"/>
      <c r="C32" s="43">
        <f>ConversionFactors!$B32*B32*30/B$5</f>
        <v>0</v>
      </c>
      <c r="D32" s="43"/>
      <c r="E32" s="51"/>
      <c r="F32" s="43">
        <f>ConversionFactors!$B32*E32*30/E$5</f>
        <v>0</v>
      </c>
      <c r="G32" s="43"/>
      <c r="H32" s="51"/>
      <c r="I32" s="43">
        <f>ConversionFactors!$B32*H32*30/H$5</f>
        <v>0</v>
      </c>
      <c r="J32" s="43"/>
      <c r="K32" s="51"/>
      <c r="L32" s="43">
        <f>ConversionFactors!$B32*K32*30/K$5</f>
        <v>0</v>
      </c>
      <c r="M32" s="43"/>
      <c r="N32" s="51"/>
      <c r="O32" s="43">
        <f>ConversionFactors!$B32*N32*30/N$5</f>
        <v>0</v>
      </c>
      <c r="P32" s="43"/>
      <c r="Q32" s="51"/>
      <c r="R32" s="43">
        <f>ConversionFactors!$B32*Q32*30/Q$5</f>
        <v>0</v>
      </c>
      <c r="S32" s="43"/>
      <c r="T32" s="51"/>
      <c r="U32" s="43">
        <f>ConversionFactors!$B32*T32*30/T$5</f>
        <v>0</v>
      </c>
      <c r="V32" s="9"/>
    </row>
    <row r="33" spans="1:22" ht="15.75">
      <c r="A33" s="7"/>
      <c r="B33" s="44"/>
      <c r="C33" s="43"/>
      <c r="D33" s="43"/>
      <c r="E33" s="44"/>
      <c r="F33" s="43"/>
      <c r="G33" s="43"/>
      <c r="H33" s="44"/>
      <c r="I33" s="43"/>
      <c r="J33" s="43"/>
      <c r="K33" s="44"/>
      <c r="L33" s="43"/>
      <c r="M33" s="43"/>
      <c r="N33" s="44"/>
      <c r="O33" s="43"/>
      <c r="P33" s="43"/>
      <c r="Q33" s="44"/>
      <c r="R33" s="43"/>
      <c r="S33" s="43"/>
      <c r="T33" s="44"/>
      <c r="U33" s="43"/>
      <c r="V33" s="9"/>
    </row>
    <row r="34" spans="1:22" ht="15.75">
      <c r="A34" s="7" t="s">
        <v>28</v>
      </c>
      <c r="B34" s="44"/>
      <c r="C34" s="43"/>
      <c r="D34" s="43"/>
      <c r="E34" s="44"/>
      <c r="F34" s="43"/>
      <c r="G34" s="43"/>
      <c r="H34" s="44"/>
      <c r="I34" s="43"/>
      <c r="J34" s="43"/>
      <c r="K34" s="44"/>
      <c r="L34" s="43"/>
      <c r="M34" s="43"/>
      <c r="N34" s="44"/>
      <c r="O34" s="43"/>
      <c r="P34" s="43"/>
      <c r="Q34" s="44"/>
      <c r="R34" s="43"/>
      <c r="S34" s="43"/>
      <c r="T34" s="44"/>
      <c r="U34" s="43"/>
      <c r="V34" s="9"/>
    </row>
    <row r="35" spans="1:22" ht="15.75">
      <c r="A35" s="8" t="s">
        <v>29</v>
      </c>
      <c r="B35" s="51"/>
      <c r="C35" s="43">
        <f>ConversionFactors!$B35*B35*30/B$5</f>
        <v>0</v>
      </c>
      <c r="D35" s="43"/>
      <c r="E35" s="51"/>
      <c r="F35" s="43">
        <f>ConversionFactors!$B35*E35*30/E$5</f>
        <v>0</v>
      </c>
      <c r="G35" s="43"/>
      <c r="H35" s="51"/>
      <c r="I35" s="43">
        <f>ConversionFactors!$B35*H35*30/H$5</f>
        <v>0</v>
      </c>
      <c r="J35" s="43"/>
      <c r="K35" s="51"/>
      <c r="L35" s="43">
        <f>ConversionFactors!$B35*K35*30/K$5</f>
        <v>0</v>
      </c>
      <c r="M35" s="43"/>
      <c r="N35" s="51"/>
      <c r="O35" s="43">
        <f>ConversionFactors!$B35*N35*30/N$5</f>
        <v>0</v>
      </c>
      <c r="P35" s="43"/>
      <c r="Q35" s="51"/>
      <c r="R35" s="43">
        <f>ConversionFactors!$B35*Q35*30/Q$5</f>
        <v>0</v>
      </c>
      <c r="S35" s="43"/>
      <c r="T35" s="51"/>
      <c r="U35" s="43">
        <f>ConversionFactors!$B35*T35*30/T$5</f>
        <v>0</v>
      </c>
      <c r="V35" s="9"/>
    </row>
    <row r="36" spans="1:22" ht="31.5">
      <c r="A36" s="12" t="s">
        <v>46</v>
      </c>
      <c r="B36" s="51"/>
      <c r="C36" s="43">
        <f>(198-ConversionFactors!$B36*B36)*B$5/365</f>
        <v>15.189041095890412</v>
      </c>
      <c r="D36" s="43"/>
      <c r="E36" s="51"/>
      <c r="F36" s="43">
        <f>(198-ConversionFactors!$B36*E36)*E$5/365</f>
        <v>15.189041095890412</v>
      </c>
      <c r="G36" s="43"/>
      <c r="H36" s="51"/>
      <c r="I36" s="43">
        <f>(198-ConversionFactors!$B36*H36)*H$5/365</f>
        <v>15.189041095890412</v>
      </c>
      <c r="J36" s="43"/>
      <c r="K36" s="51"/>
      <c r="L36" s="43">
        <f>(198-ConversionFactors!$B36*K36)*K$5/365</f>
        <v>15.189041095890412</v>
      </c>
      <c r="M36" s="43"/>
      <c r="N36" s="51"/>
      <c r="O36" s="43">
        <f>(198-ConversionFactors!$B36*N36)*N$5/365</f>
        <v>15.189041095890412</v>
      </c>
      <c r="P36" s="43"/>
      <c r="Q36" s="51"/>
      <c r="R36" s="43">
        <f>(198-ConversionFactors!$B36*Q36)*Q$5/365</f>
        <v>15.189041095890412</v>
      </c>
      <c r="S36" s="43"/>
      <c r="T36" s="51"/>
      <c r="U36" s="43">
        <f>(198-ConversionFactors!$B36*T36)*T$5/365</f>
        <v>15.189041095890412</v>
      </c>
      <c r="V36" s="9"/>
    </row>
    <row r="37" spans="1:22" ht="31.5">
      <c r="A37" s="12" t="s">
        <v>30</v>
      </c>
      <c r="B37" s="51"/>
      <c r="C37" s="43">
        <f>ConversionFactors!$B37*(100-B37)*B$5/365</f>
        <v>5.0745205479452054</v>
      </c>
      <c r="D37" s="43"/>
      <c r="E37" s="51"/>
      <c r="F37" s="43">
        <f>ConversionFactors!$B37*(100-E37)*E$5/365</f>
        <v>5.0745205479452054</v>
      </c>
      <c r="G37" s="43"/>
      <c r="H37" s="51"/>
      <c r="I37" s="43">
        <f>ConversionFactors!$B37*(100-H37)*H$5/365</f>
        <v>5.0745205479452054</v>
      </c>
      <c r="J37" s="43"/>
      <c r="K37" s="51"/>
      <c r="L37" s="43">
        <f>ConversionFactors!$B37*(100-K37)*K$5/365</f>
        <v>5.0745205479452054</v>
      </c>
      <c r="M37" s="43"/>
      <c r="N37" s="51"/>
      <c r="O37" s="43">
        <f>ConversionFactors!$B37*(100-N37)*N$5/365</f>
        <v>5.0745205479452054</v>
      </c>
      <c r="P37" s="43"/>
      <c r="Q37" s="51"/>
      <c r="R37" s="43">
        <f>ConversionFactors!$B37*(100-Q37)*Q$5/365</f>
        <v>5.0745205479452054</v>
      </c>
      <c r="S37" s="43"/>
      <c r="T37" s="51"/>
      <c r="U37" s="43">
        <f>ConversionFactors!$B37*(100-T37)*T$5/365</f>
        <v>5.0745205479452054</v>
      </c>
      <c r="V37" s="9"/>
    </row>
    <row r="38" spans="1:22" ht="15.75">
      <c r="A38" s="8"/>
      <c r="B38" s="46"/>
      <c r="C38" s="9"/>
      <c r="D38" s="9"/>
      <c r="E38" s="34"/>
      <c r="F38" s="9"/>
      <c r="G38" s="9"/>
      <c r="H38" s="34"/>
      <c r="I38" s="9"/>
      <c r="J38" s="9"/>
      <c r="K38" s="34"/>
      <c r="L38" s="9"/>
      <c r="M38" s="9"/>
      <c r="N38" s="34"/>
      <c r="O38" s="9"/>
      <c r="P38" s="9"/>
      <c r="Q38" s="34"/>
      <c r="R38" s="9"/>
      <c r="S38" s="9"/>
      <c r="T38" s="34"/>
      <c r="U38" s="9"/>
      <c r="V38" s="9"/>
    </row>
    <row r="39" spans="1:22" ht="15.75">
      <c r="A39" s="7" t="s">
        <v>31</v>
      </c>
      <c r="B39" s="44"/>
      <c r="C39" s="9"/>
      <c r="D39" s="9"/>
      <c r="E39" s="33"/>
      <c r="F39" s="9"/>
      <c r="G39" s="9"/>
      <c r="H39" s="33"/>
      <c r="I39" s="9"/>
      <c r="J39" s="9"/>
      <c r="K39" s="33"/>
      <c r="L39" s="9"/>
      <c r="M39" s="9"/>
      <c r="N39" s="33"/>
      <c r="O39" s="9"/>
      <c r="P39" s="9"/>
      <c r="Q39" s="33"/>
      <c r="R39" s="9"/>
      <c r="S39" s="9"/>
      <c r="T39" s="33"/>
      <c r="U39" s="9"/>
      <c r="V39" s="9"/>
    </row>
    <row r="40" spans="1:22" ht="15.75">
      <c r="A40" s="12" t="s">
        <v>32</v>
      </c>
      <c r="B40" s="52"/>
      <c r="C40" s="9">
        <f>ConversionFactors!$B40*B40*30/B$5</f>
        <v>0</v>
      </c>
      <c r="D40" s="9"/>
      <c r="E40" s="52"/>
      <c r="F40" s="9">
        <f>ConversionFactors!$B40*E40*30/E$5</f>
        <v>0</v>
      </c>
      <c r="G40" s="9"/>
      <c r="H40" s="52"/>
      <c r="I40" s="9">
        <f>ConversionFactors!$B40*H40*30/H$5</f>
        <v>0</v>
      </c>
      <c r="J40" s="9"/>
      <c r="K40" s="52"/>
      <c r="L40" s="9">
        <f>ConversionFactors!$B40*K40*30/K$5</f>
        <v>0</v>
      </c>
      <c r="M40" s="9"/>
      <c r="N40" s="52"/>
      <c r="O40" s="9">
        <f>ConversionFactors!$B40*N40*30/N$5</f>
        <v>0</v>
      </c>
      <c r="P40" s="9"/>
      <c r="Q40" s="52"/>
      <c r="R40" s="9">
        <f>ConversionFactors!$B40*Q40*30/Q$5</f>
        <v>0</v>
      </c>
      <c r="S40" s="9"/>
      <c r="T40" s="52"/>
      <c r="U40" s="9">
        <f>ConversionFactors!$B40*T40*30/T$5</f>
        <v>0</v>
      </c>
      <c r="V40" s="9"/>
    </row>
    <row r="41" spans="1:22" ht="31.5">
      <c r="A41" s="12" t="s">
        <v>33</v>
      </c>
      <c r="B41" s="52"/>
      <c r="C41" s="9">
        <f>ConversionFactors!$B41*B41*30/B$5</f>
        <v>0</v>
      </c>
      <c r="D41" s="9"/>
      <c r="E41" s="52"/>
      <c r="F41" s="9">
        <f>ConversionFactors!$B41*E41*30/E$5</f>
        <v>0</v>
      </c>
      <c r="G41" s="9"/>
      <c r="H41" s="52"/>
      <c r="I41" s="9">
        <f>ConversionFactors!$B41*H41*30/H$5</f>
        <v>0</v>
      </c>
      <c r="J41" s="9"/>
      <c r="K41" s="52"/>
      <c r="L41" s="9">
        <f>ConversionFactors!$B41*K41*30/K$5</f>
        <v>0</v>
      </c>
      <c r="M41" s="9"/>
      <c r="N41" s="52"/>
      <c r="O41" s="9">
        <f>ConversionFactors!$B41*N41*30/N$5</f>
        <v>0</v>
      </c>
      <c r="P41" s="9"/>
      <c r="Q41" s="52"/>
      <c r="R41" s="9">
        <f>ConversionFactors!$B41*Q41*30/Q$5</f>
        <v>0</v>
      </c>
      <c r="S41" s="9"/>
      <c r="T41" s="52"/>
      <c r="U41" s="9">
        <f>ConversionFactors!$B41*T41*30/T$5</f>
        <v>0</v>
      </c>
      <c r="V41" s="9"/>
    </row>
    <row r="42" spans="1:22" ht="21">
      <c r="A42" s="13" t="s">
        <v>34</v>
      </c>
      <c r="B42" s="10"/>
      <c r="C42" s="14">
        <f>SUM(C7:C41)</f>
        <v>20.263561643835615</v>
      </c>
      <c r="D42" s="14"/>
      <c r="E42" s="10"/>
      <c r="F42" s="14">
        <f>SUM(F7:F41)</f>
        <v>20.263561643835615</v>
      </c>
      <c r="G42" s="14"/>
      <c r="H42" s="10"/>
      <c r="I42" s="14">
        <f>SUM(I7:I41)</f>
        <v>20.263561643835615</v>
      </c>
      <c r="J42" s="14"/>
      <c r="K42" s="10"/>
      <c r="L42" s="14">
        <f>SUM(L7:L41)</f>
        <v>20.263561643835615</v>
      </c>
      <c r="M42" s="14"/>
      <c r="N42" s="10"/>
      <c r="O42" s="14">
        <f>SUM(O7:O41)</f>
        <v>20.263561643835615</v>
      </c>
      <c r="P42" s="14"/>
      <c r="Q42" s="10"/>
      <c r="R42" s="14">
        <f>SUM(R7:R41)</f>
        <v>20.263561643835615</v>
      </c>
      <c r="S42" s="14"/>
      <c r="T42" s="10"/>
      <c r="U42" s="14">
        <f>SUM(U7:U41)</f>
        <v>20.263561643835615</v>
      </c>
      <c r="V42" s="14"/>
    </row>
    <row r="43" spans="1:22" ht="15.75">
      <c r="A43" s="7"/>
      <c r="D43" s="15"/>
      <c r="G43" s="15"/>
      <c r="J43" s="15"/>
      <c r="M43" s="15"/>
      <c r="P43" s="15"/>
      <c r="S43" s="15"/>
      <c r="V43" s="15"/>
    </row>
    <row r="44" spans="1:22">
      <c r="A44" s="16" t="s">
        <v>35</v>
      </c>
    </row>
    <row r="45" spans="1:22" ht="15.75">
      <c r="A45" s="17" t="s">
        <v>36</v>
      </c>
      <c r="C45" s="18">
        <f>SUM(C7:C11)</f>
        <v>0</v>
      </c>
      <c r="D45" s="15"/>
      <c r="F45" s="18">
        <f>SUM(F7:F11)</f>
        <v>0</v>
      </c>
      <c r="G45" s="15"/>
      <c r="I45" s="18">
        <f>SUM(I7:I11)</f>
        <v>0</v>
      </c>
      <c r="J45" s="15"/>
      <c r="L45" s="18">
        <f>SUM(L7:L11)</f>
        <v>0</v>
      </c>
      <c r="M45" s="15"/>
      <c r="O45" s="18">
        <f>SUM(O7:O11)</f>
        <v>0</v>
      </c>
      <c r="P45" s="15"/>
      <c r="R45" s="18">
        <f>SUM(R7:R11)</f>
        <v>0</v>
      </c>
      <c r="S45" s="15"/>
      <c r="U45" s="18">
        <f>SUM(U7:U11)</f>
        <v>0</v>
      </c>
      <c r="V45" s="15"/>
    </row>
    <row r="46" spans="1:22" ht="15.75">
      <c r="A46" s="17" t="s">
        <v>37</v>
      </c>
      <c r="C46" s="18">
        <f>SUM(C15:C17)</f>
        <v>0</v>
      </c>
      <c r="D46" s="15"/>
      <c r="F46" s="18">
        <f>SUM(F15:F17)</f>
        <v>0</v>
      </c>
      <c r="G46" s="15"/>
      <c r="I46" s="18">
        <f>SUM(I15:I17)</f>
        <v>0</v>
      </c>
      <c r="J46" s="15"/>
      <c r="L46" s="18">
        <f>SUM(L15:L17)</f>
        <v>0</v>
      </c>
      <c r="M46" s="15"/>
      <c r="O46" s="18">
        <f>SUM(O15:O17)</f>
        <v>0</v>
      </c>
      <c r="P46" s="15"/>
      <c r="R46" s="18">
        <f>SUM(R15:R17)</f>
        <v>0</v>
      </c>
      <c r="S46" s="15"/>
      <c r="U46" s="18">
        <f>SUM(U15:U17)</f>
        <v>0</v>
      </c>
      <c r="V46" s="15"/>
    </row>
    <row r="47" spans="1:22" ht="15.75">
      <c r="A47" s="17" t="s">
        <v>38</v>
      </c>
      <c r="C47" s="18">
        <f>SUM(C20:C29)</f>
        <v>0</v>
      </c>
      <c r="D47" s="15"/>
      <c r="F47" s="18">
        <f>SUM(F20:F29)</f>
        <v>0</v>
      </c>
      <c r="G47" s="15"/>
      <c r="I47" s="18">
        <f>SUM(I20:I29)</f>
        <v>0</v>
      </c>
      <c r="J47" s="15"/>
      <c r="L47" s="18">
        <f>SUM(L20:L29)</f>
        <v>0</v>
      </c>
      <c r="M47" s="15"/>
      <c r="O47" s="18">
        <f>SUM(O20:O29)</f>
        <v>0</v>
      </c>
      <c r="P47" s="15"/>
      <c r="R47" s="18">
        <f>SUM(R20:R29)</f>
        <v>0</v>
      </c>
      <c r="S47" s="15"/>
      <c r="U47" s="18">
        <f>SUM(U20:U29)</f>
        <v>0</v>
      </c>
      <c r="V47" s="15"/>
    </row>
    <row r="48" spans="1:22" ht="15.75">
      <c r="A48" s="17" t="s">
        <v>39</v>
      </c>
      <c r="C48" s="18">
        <f>SUM(C32)</f>
        <v>0</v>
      </c>
      <c r="D48" s="18"/>
      <c r="F48" s="18">
        <f>SUM(F32)</f>
        <v>0</v>
      </c>
      <c r="G48" s="18"/>
      <c r="I48" s="18">
        <f>SUM(I32)</f>
        <v>0</v>
      </c>
      <c r="J48" s="18"/>
      <c r="L48" s="18">
        <f>SUM(L32)</f>
        <v>0</v>
      </c>
      <c r="M48" s="18"/>
      <c r="O48" s="18">
        <f>SUM(O32)</f>
        <v>0</v>
      </c>
      <c r="P48" s="18"/>
      <c r="R48" s="18">
        <f>SUM(R32)</f>
        <v>0</v>
      </c>
      <c r="S48" s="18"/>
      <c r="U48" s="18">
        <f>SUM(U32)</f>
        <v>0</v>
      </c>
      <c r="V48" s="18"/>
    </row>
    <row r="49" spans="1:22" ht="15.75">
      <c r="A49" s="17" t="s">
        <v>40</v>
      </c>
      <c r="C49" s="18">
        <f>SUM(C35:C41)</f>
        <v>20.263561643835615</v>
      </c>
      <c r="D49" s="18"/>
      <c r="F49" s="18">
        <f>SUM(F35:F41)</f>
        <v>20.263561643835615</v>
      </c>
      <c r="G49" s="18"/>
      <c r="I49" s="18">
        <f>SUM(I35:I41)</f>
        <v>20.263561643835615</v>
      </c>
      <c r="J49" s="18"/>
      <c r="L49" s="18">
        <f>SUM(L35:L41)</f>
        <v>20.263561643835615</v>
      </c>
      <c r="M49" s="18"/>
      <c r="O49" s="18">
        <f>SUM(O35:O41)</f>
        <v>20.263561643835615</v>
      </c>
      <c r="P49" s="18"/>
      <c r="R49" s="18">
        <f>SUM(R35:R41)</f>
        <v>20.263561643835615</v>
      </c>
      <c r="S49" s="18"/>
      <c r="U49" s="18">
        <f>SUM(U35:U41)</f>
        <v>20.263561643835615</v>
      </c>
      <c r="V49" s="18"/>
    </row>
    <row r="50" spans="1:22">
      <c r="D50" s="15"/>
      <c r="G50" s="15"/>
      <c r="J50" s="15"/>
      <c r="M50" s="15"/>
      <c r="P50" s="15"/>
      <c r="S50" s="15"/>
      <c r="V50" s="15"/>
    </row>
  </sheetData>
  <sheetProtection sheet="1" objects="1" scenarios="1" selectLockedCells="1"/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opLeftCell="A10" zoomScale="70" zoomScaleNormal="70" workbookViewId="0">
      <selection activeCell="W7" sqref="W7"/>
    </sheetView>
  </sheetViews>
  <sheetFormatPr defaultRowHeight="15"/>
  <cols>
    <col min="1" max="1" width="64.28515625" customWidth="1"/>
    <col min="2" max="2" width="16.28515625" customWidth="1"/>
    <col min="3" max="3" width="12" customWidth="1"/>
    <col min="4" max="4" width="1.28515625" style="24" customWidth="1"/>
    <col min="5" max="5" width="0.85546875" style="24" customWidth="1"/>
    <col min="6" max="6" width="12" customWidth="1"/>
    <col min="7" max="7" width="1.28515625" style="24" customWidth="1"/>
    <col min="8" max="8" width="0.85546875" style="24" customWidth="1"/>
    <col min="9" max="9" width="12" customWidth="1"/>
    <col min="10" max="10" width="1.28515625" style="24" customWidth="1"/>
    <col min="11" max="11" width="0.85546875" style="24" customWidth="1"/>
    <col min="12" max="12" width="12" customWidth="1"/>
    <col min="13" max="13" width="1.28515625" style="24" customWidth="1"/>
    <col min="14" max="14" width="0.85546875" style="24" customWidth="1"/>
    <col min="15" max="15" width="12" customWidth="1"/>
    <col min="16" max="16" width="1.28515625" style="24" customWidth="1"/>
    <col min="17" max="17" width="0.85546875" style="24" customWidth="1"/>
    <col min="18" max="18" width="12" customWidth="1"/>
    <col min="19" max="19" width="1.28515625" style="24" customWidth="1"/>
    <col min="20" max="20" width="0.85546875" style="24" customWidth="1"/>
    <col min="21" max="21" width="12" customWidth="1"/>
  </cols>
  <sheetData>
    <row r="2" spans="1:21" ht="45.75" customHeight="1">
      <c r="A2" s="1" t="s">
        <v>0</v>
      </c>
      <c r="B2" s="30" t="s">
        <v>43</v>
      </c>
      <c r="C2" s="22" t="str">
        <f>TeamMemberEntry!B2</f>
        <v>Peter</v>
      </c>
      <c r="D2" s="22"/>
      <c r="E2" s="23"/>
      <c r="F2" s="22" t="str">
        <f>TeamMemberEntry!E2</f>
        <v>Paul</v>
      </c>
      <c r="G2" s="22"/>
      <c r="H2" s="23"/>
      <c r="I2" s="22" t="str">
        <f>TeamMemberEntry!H2</f>
        <v>Mary</v>
      </c>
      <c r="J2" s="22"/>
      <c r="K2" s="23"/>
      <c r="L2" s="22" t="str">
        <f>TeamMemberEntry!K2</f>
        <v>Huey</v>
      </c>
      <c r="M2" s="22"/>
      <c r="N2" s="23"/>
      <c r="O2" s="22" t="str">
        <f>TeamMemberEntry!N2</f>
        <v>Dewey</v>
      </c>
      <c r="P2" s="22"/>
      <c r="Q2" s="23"/>
      <c r="R2" s="22" t="str">
        <f>TeamMemberEntry!Q2</f>
        <v>Louie</v>
      </c>
      <c r="S2" s="22"/>
      <c r="T2" s="23"/>
      <c r="U2" s="22" t="str">
        <f>TeamMemberEntry!T2</f>
        <v>Donald</v>
      </c>
    </row>
    <row r="3" spans="1:21" ht="21">
      <c r="A3" s="4" t="s">
        <v>2</v>
      </c>
      <c r="D3" s="25"/>
      <c r="G3" s="25"/>
      <c r="J3" s="25"/>
      <c r="M3" s="25"/>
      <c r="P3" s="25"/>
      <c r="S3" s="25"/>
    </row>
    <row r="4" spans="1:21" ht="21">
      <c r="A4" s="4" t="s">
        <v>3</v>
      </c>
    </row>
    <row r="6" spans="1:21" ht="15.75">
      <c r="A6" s="7" t="s">
        <v>5</v>
      </c>
    </row>
    <row r="7" spans="1:21" ht="15.75">
      <c r="A7" s="8" t="s">
        <v>6</v>
      </c>
      <c r="B7" s="31">
        <f>SUM(C7:U7)</f>
        <v>0</v>
      </c>
      <c r="C7" s="9">
        <f>ConversionFactors!$B7*TeamMemberEntry!B7*30/TeamMemberEntry!B$5</f>
        <v>0</v>
      </c>
      <c r="D7" s="26"/>
      <c r="E7" s="26"/>
      <c r="F7" s="9">
        <f>ConversionFactors!$B7*TeamMemberEntry!E7*30/TeamMemberEntry!E$5</f>
        <v>0</v>
      </c>
      <c r="G7" s="26"/>
      <c r="H7" s="26"/>
      <c r="I7" s="9">
        <f>ConversionFactors!$B7*TeamMemberEntry!H7*30/TeamMemberEntry!H$5</f>
        <v>0</v>
      </c>
      <c r="J7" s="26"/>
      <c r="K7" s="26"/>
      <c r="L7" s="9">
        <f>ConversionFactors!$B7*TeamMemberEntry!K7*30/TeamMemberEntry!K$5</f>
        <v>0</v>
      </c>
      <c r="M7" s="26"/>
      <c r="N7" s="26"/>
      <c r="O7" s="9">
        <f>ConversionFactors!$B7*TeamMemberEntry!N7*30/TeamMemberEntry!N$5</f>
        <v>0</v>
      </c>
      <c r="P7" s="26"/>
      <c r="Q7" s="26"/>
      <c r="R7" s="9">
        <f>ConversionFactors!$B7*TeamMemberEntry!Q7*30/TeamMemberEntry!Q$5</f>
        <v>0</v>
      </c>
      <c r="S7" s="26"/>
      <c r="T7" s="26"/>
      <c r="U7" s="9">
        <f>ConversionFactors!$B7*TeamMemberEntry!T7*30/TeamMemberEntry!T$5</f>
        <v>0</v>
      </c>
    </row>
    <row r="8" spans="1:21" ht="15.75">
      <c r="A8" s="8" t="s">
        <v>7</v>
      </c>
      <c r="B8" s="31">
        <f t="shared" ref="B8:B11" si="0">SUM(C8:U8)</f>
        <v>0</v>
      </c>
      <c r="C8" s="9">
        <f>ConversionFactors!$B8*TeamMemberEntry!B8*30/TeamMemberEntry!B$5</f>
        <v>0</v>
      </c>
      <c r="D8" s="26"/>
      <c r="E8" s="26"/>
      <c r="F8" s="9">
        <f>ConversionFactors!$B8*TeamMemberEntry!E8*30/TeamMemberEntry!E$5</f>
        <v>0</v>
      </c>
      <c r="G8" s="26"/>
      <c r="H8" s="26"/>
      <c r="I8" s="9">
        <f>ConversionFactors!$B8*TeamMemberEntry!H8*30/TeamMemberEntry!H$5</f>
        <v>0</v>
      </c>
      <c r="J8" s="26"/>
      <c r="K8" s="26"/>
      <c r="L8" s="9">
        <f>ConversionFactors!$B8*TeamMemberEntry!K8*30/TeamMemberEntry!K$5</f>
        <v>0</v>
      </c>
      <c r="M8" s="26"/>
      <c r="N8" s="26"/>
      <c r="O8" s="9">
        <f>ConversionFactors!$B8*TeamMemberEntry!N8*30/TeamMemberEntry!N$5</f>
        <v>0</v>
      </c>
      <c r="P8" s="26"/>
      <c r="Q8" s="26"/>
      <c r="R8" s="9">
        <f>ConversionFactors!$B8*TeamMemberEntry!Q8*30/TeamMemberEntry!Q$5</f>
        <v>0</v>
      </c>
      <c r="S8" s="26"/>
      <c r="T8" s="26"/>
      <c r="U8" s="9">
        <f>ConversionFactors!$B8*TeamMemberEntry!T8*30/TeamMemberEntry!T$5</f>
        <v>0</v>
      </c>
    </row>
    <row r="9" spans="1:21" ht="15.75">
      <c r="A9" s="8" t="s">
        <v>8</v>
      </c>
      <c r="B9" s="31">
        <f t="shared" si="0"/>
        <v>0</v>
      </c>
      <c r="C9" s="9">
        <f>ConversionFactors!$B9*TeamMemberEntry!B9*30/TeamMemberEntry!B$5</f>
        <v>0</v>
      </c>
      <c r="D9" s="26"/>
      <c r="E9" s="26"/>
      <c r="F9" s="9">
        <f>ConversionFactors!$B9*TeamMemberEntry!E9*30/TeamMemberEntry!E$5</f>
        <v>0</v>
      </c>
      <c r="G9" s="26"/>
      <c r="H9" s="26"/>
      <c r="I9" s="9">
        <f>ConversionFactors!$B9*TeamMemberEntry!H9*30/TeamMemberEntry!H$5</f>
        <v>0</v>
      </c>
      <c r="J9" s="26"/>
      <c r="K9" s="26"/>
      <c r="L9" s="9">
        <f>ConversionFactors!$B9*TeamMemberEntry!K9*30/TeamMemberEntry!K$5</f>
        <v>0</v>
      </c>
      <c r="M9" s="26"/>
      <c r="N9" s="26"/>
      <c r="O9" s="9">
        <f>ConversionFactors!$B9*TeamMemberEntry!N9*30/TeamMemberEntry!N$5</f>
        <v>0</v>
      </c>
      <c r="P9" s="26"/>
      <c r="Q9" s="26"/>
      <c r="R9" s="9">
        <f>ConversionFactors!$B9*TeamMemberEntry!Q9*30/TeamMemberEntry!Q$5</f>
        <v>0</v>
      </c>
      <c r="S9" s="26"/>
      <c r="T9" s="26"/>
      <c r="U9" s="9">
        <f>ConversionFactors!$B9*TeamMemberEntry!T9*30/TeamMemberEntry!T$5</f>
        <v>0</v>
      </c>
    </row>
    <row r="10" spans="1:21" ht="15.75">
      <c r="A10" s="8" t="s">
        <v>9</v>
      </c>
      <c r="B10" s="31">
        <f t="shared" si="0"/>
        <v>0</v>
      </c>
      <c r="C10" s="9">
        <f>ConversionFactors!$B10*TeamMemberEntry!B10*30/TeamMemberEntry!B$5</f>
        <v>0</v>
      </c>
      <c r="D10" s="26"/>
      <c r="E10" s="26"/>
      <c r="F10" s="9">
        <f>ConversionFactors!$B10*TeamMemberEntry!E10*30/TeamMemberEntry!E$5</f>
        <v>0</v>
      </c>
      <c r="G10" s="26"/>
      <c r="H10" s="26"/>
      <c r="I10" s="9">
        <f>ConversionFactors!$B10*TeamMemberEntry!H10*30/TeamMemberEntry!H$5</f>
        <v>0</v>
      </c>
      <c r="J10" s="26"/>
      <c r="K10" s="26"/>
      <c r="L10" s="9">
        <f>ConversionFactors!$B10*TeamMemberEntry!K10*30/TeamMemberEntry!K$5</f>
        <v>0</v>
      </c>
      <c r="M10" s="26"/>
      <c r="N10" s="26"/>
      <c r="O10" s="9">
        <f>ConversionFactors!$B10*TeamMemberEntry!N10*30/TeamMemberEntry!N$5</f>
        <v>0</v>
      </c>
      <c r="P10" s="26"/>
      <c r="Q10" s="26"/>
      <c r="R10" s="9">
        <f>ConversionFactors!$B10*TeamMemberEntry!Q10*30/TeamMemberEntry!Q$5</f>
        <v>0</v>
      </c>
      <c r="S10" s="26"/>
      <c r="T10" s="26"/>
      <c r="U10" s="9">
        <f>ConversionFactors!$B10*TeamMemberEntry!T10*30/TeamMemberEntry!T$5</f>
        <v>0</v>
      </c>
    </row>
    <row r="11" spans="1:21" ht="15.75">
      <c r="A11" s="8" t="s">
        <v>10</v>
      </c>
      <c r="B11" s="31">
        <f t="shared" si="0"/>
        <v>0</v>
      </c>
      <c r="C11" s="9">
        <f>ConversionFactors!$B11*TeamMemberEntry!B11*30/TeamMemberEntry!B$5</f>
        <v>0</v>
      </c>
      <c r="D11" s="26"/>
      <c r="E11" s="26"/>
      <c r="F11" s="9">
        <f>ConversionFactors!$B11*TeamMemberEntry!E11*30/TeamMemberEntry!E$5</f>
        <v>0</v>
      </c>
      <c r="G11" s="26"/>
      <c r="H11" s="26"/>
      <c r="I11" s="9">
        <f>ConversionFactors!$B11*TeamMemberEntry!H11*30/TeamMemberEntry!H$5</f>
        <v>0</v>
      </c>
      <c r="J11" s="26"/>
      <c r="K11" s="26"/>
      <c r="L11" s="9">
        <f>ConversionFactors!$B11*TeamMemberEntry!K11*30/TeamMemberEntry!K$5</f>
        <v>0</v>
      </c>
      <c r="M11" s="26"/>
      <c r="N11" s="26"/>
      <c r="O11" s="9">
        <f>ConversionFactors!$B11*TeamMemberEntry!N11*30/TeamMemberEntry!N$5</f>
        <v>0</v>
      </c>
      <c r="P11" s="26"/>
      <c r="Q11" s="26"/>
      <c r="R11" s="9">
        <f>ConversionFactors!$B11*TeamMemberEntry!Q11*30/TeamMemberEntry!Q$5</f>
        <v>0</v>
      </c>
      <c r="S11" s="26"/>
      <c r="T11" s="26"/>
      <c r="U11" s="9">
        <f>ConversionFactors!$B11*TeamMemberEntry!T11*30/TeamMemberEntry!T$5</f>
        <v>0</v>
      </c>
    </row>
    <row r="12" spans="1:21" ht="15.75">
      <c r="A12" s="7"/>
      <c r="B12" s="31"/>
      <c r="C12" s="9"/>
      <c r="D12" s="26"/>
      <c r="E12" s="26"/>
      <c r="F12" s="9"/>
      <c r="G12" s="26"/>
      <c r="H12" s="26"/>
      <c r="I12" s="9"/>
      <c r="J12" s="26"/>
      <c r="K12" s="26"/>
      <c r="L12" s="9"/>
      <c r="M12" s="26"/>
      <c r="N12" s="26"/>
      <c r="O12" s="9"/>
      <c r="P12" s="26"/>
      <c r="Q12" s="26"/>
      <c r="R12" s="9"/>
      <c r="S12" s="26"/>
      <c r="T12" s="26"/>
      <c r="U12" s="9"/>
    </row>
    <row r="13" spans="1:21" ht="15.75">
      <c r="A13" s="7" t="s">
        <v>11</v>
      </c>
      <c r="B13" s="31"/>
      <c r="C13" s="9"/>
      <c r="D13" s="26"/>
      <c r="E13" s="26"/>
      <c r="F13" s="9"/>
      <c r="G13" s="26"/>
      <c r="H13" s="26"/>
      <c r="I13" s="9"/>
      <c r="J13" s="26"/>
      <c r="K13" s="26"/>
      <c r="L13" s="9"/>
      <c r="M13" s="26"/>
      <c r="N13" s="26"/>
      <c r="O13" s="9"/>
      <c r="P13" s="26"/>
      <c r="Q13" s="26"/>
      <c r="R13" s="9"/>
      <c r="S13" s="26"/>
      <c r="T13" s="26"/>
      <c r="U13" s="9"/>
    </row>
    <row r="14" spans="1:21" ht="15.75">
      <c r="A14" s="7" t="s">
        <v>12</v>
      </c>
      <c r="B14" s="31"/>
      <c r="C14" s="9"/>
      <c r="D14" s="26"/>
      <c r="E14" s="26"/>
      <c r="F14" s="9"/>
      <c r="G14" s="26"/>
      <c r="H14" s="26"/>
      <c r="I14" s="9"/>
      <c r="J14" s="26"/>
      <c r="K14" s="26"/>
      <c r="L14" s="9"/>
      <c r="M14" s="26"/>
      <c r="N14" s="26"/>
      <c r="O14" s="9"/>
      <c r="P14" s="26"/>
      <c r="Q14" s="26"/>
      <c r="R14" s="9"/>
      <c r="S14" s="26"/>
      <c r="T14" s="26"/>
      <c r="U14" s="9"/>
    </row>
    <row r="15" spans="1:21" ht="15.75">
      <c r="A15" s="8" t="s">
        <v>13</v>
      </c>
      <c r="B15" s="31">
        <f t="shared" ref="B15" si="1">SUM(C15:U15)</f>
        <v>0</v>
      </c>
      <c r="C15" s="9">
        <f>ConversionFactors!$B15*TeamMemberEntry!B15*30/TeamMemberEntry!B$5</f>
        <v>0</v>
      </c>
      <c r="D15" s="27"/>
      <c r="E15" s="26"/>
      <c r="F15" s="9">
        <f>ConversionFactors!$B15*TeamMemberEntry!E15*30/TeamMemberEntry!E$5</f>
        <v>0</v>
      </c>
      <c r="G15" s="27"/>
      <c r="H15" s="26"/>
      <c r="I15" s="9">
        <f>ConversionFactors!$B15*TeamMemberEntry!H15*30/TeamMemberEntry!H$5</f>
        <v>0</v>
      </c>
      <c r="J15" s="27"/>
      <c r="K15" s="26"/>
      <c r="L15" s="9">
        <f>ConversionFactors!$B15*TeamMemberEntry!K15*30/TeamMemberEntry!K$5</f>
        <v>0</v>
      </c>
      <c r="M15" s="27"/>
      <c r="N15" s="26"/>
      <c r="O15" s="9">
        <f>ConversionFactors!$B15*TeamMemberEntry!N15*30/TeamMemberEntry!N$5</f>
        <v>0</v>
      </c>
      <c r="P15" s="27"/>
      <c r="Q15" s="26"/>
      <c r="R15" s="9">
        <f>ConversionFactors!$B15*TeamMemberEntry!Q15*30/TeamMemberEntry!Q$5</f>
        <v>0</v>
      </c>
      <c r="S15" s="27"/>
      <c r="T15" s="26"/>
      <c r="U15" s="9">
        <f>ConversionFactors!$B15*TeamMemberEntry!T15*30/TeamMemberEntry!T$5</f>
        <v>0</v>
      </c>
    </row>
    <row r="16" spans="1:21" ht="15.75">
      <c r="A16" s="7" t="s">
        <v>14</v>
      </c>
      <c r="B16" s="31"/>
      <c r="C16" s="9"/>
      <c r="D16" s="26"/>
      <c r="E16" s="26"/>
      <c r="F16" s="9"/>
      <c r="G16" s="26"/>
      <c r="H16" s="26"/>
      <c r="I16" s="9"/>
      <c r="J16" s="26"/>
      <c r="K16" s="26"/>
      <c r="L16" s="9"/>
      <c r="M16" s="26"/>
      <c r="N16" s="26"/>
      <c r="O16" s="9"/>
      <c r="P16" s="26"/>
      <c r="Q16" s="26"/>
      <c r="R16" s="9"/>
      <c r="S16" s="26"/>
      <c r="T16" s="26"/>
      <c r="U16" s="9"/>
    </row>
    <row r="17" spans="1:21" ht="15.75">
      <c r="A17" s="8" t="s">
        <v>15</v>
      </c>
      <c r="B17" s="31">
        <f t="shared" ref="B17" si="2">SUM(C17:U17)</f>
        <v>0</v>
      </c>
      <c r="C17" s="9">
        <f>IF(TeamMemberEntry!B17="y",0.8168*TeamMemberEntry!B15*ConversionFactors!$B17,0)</f>
        <v>0</v>
      </c>
      <c r="D17" s="28"/>
      <c r="E17" s="26"/>
      <c r="F17" s="9">
        <f>IF(TeamMemberEntry!E17="y",0.8168*TeamMemberEntry!E15*ConversionFactors!$B17,0)</f>
        <v>0</v>
      </c>
      <c r="G17" s="28"/>
      <c r="H17" s="26"/>
      <c r="I17" s="9">
        <f>IF(TeamMemberEntry!H17="y",0.8168*TeamMemberEntry!H15*ConversionFactors!$B17,0)</f>
        <v>0</v>
      </c>
      <c r="J17" s="28"/>
      <c r="K17" s="26"/>
      <c r="L17" s="9">
        <f>IF(TeamMemberEntry!K17="y",0.8168*TeamMemberEntry!K15*ConversionFactors!$B17,0)</f>
        <v>0</v>
      </c>
      <c r="M17" s="28"/>
      <c r="N17" s="26"/>
      <c r="O17" s="9">
        <f>IF(TeamMemberEntry!N17="y",0.8168*TeamMemberEntry!N15*ConversionFactors!$B17,0)</f>
        <v>0</v>
      </c>
      <c r="P17" s="28"/>
      <c r="Q17" s="26"/>
      <c r="R17" s="9">
        <f>IF(TeamMemberEntry!Q17="y",0.8168*TeamMemberEntry!Q15*ConversionFactors!$B17,0)</f>
        <v>0</v>
      </c>
      <c r="S17" s="28"/>
      <c r="T17" s="26"/>
      <c r="U17" s="9">
        <f>IF(TeamMemberEntry!T17="y",0.8168*TeamMemberEntry!T15*ConversionFactors!$B17,0)</f>
        <v>0</v>
      </c>
    </row>
    <row r="18" spans="1:21" ht="15.75">
      <c r="A18" s="7"/>
      <c r="B18" s="31"/>
      <c r="C18" s="9"/>
      <c r="D18" s="26"/>
      <c r="E18" s="26"/>
      <c r="F18" s="9"/>
      <c r="G18" s="26"/>
      <c r="H18" s="26"/>
      <c r="I18" s="9"/>
      <c r="J18" s="26"/>
      <c r="K18" s="26"/>
      <c r="L18" s="9"/>
      <c r="M18" s="26"/>
      <c r="N18" s="26"/>
      <c r="O18" s="9"/>
      <c r="P18" s="26"/>
      <c r="Q18" s="26"/>
      <c r="R18" s="9"/>
      <c r="S18" s="26"/>
      <c r="T18" s="26"/>
      <c r="U18" s="9"/>
    </row>
    <row r="19" spans="1:21" ht="15.75">
      <c r="A19" s="7" t="s">
        <v>16</v>
      </c>
      <c r="B19" s="31"/>
      <c r="C19" s="9"/>
      <c r="D19" s="26"/>
      <c r="E19" s="26"/>
      <c r="F19" s="9"/>
      <c r="G19" s="26"/>
      <c r="H19" s="26"/>
      <c r="I19" s="9"/>
      <c r="J19" s="26"/>
      <c r="K19" s="26"/>
      <c r="L19" s="9"/>
      <c r="M19" s="26"/>
      <c r="N19" s="26"/>
      <c r="O19" s="9"/>
      <c r="P19" s="26"/>
      <c r="Q19" s="26"/>
      <c r="R19" s="9"/>
      <c r="S19" s="26"/>
      <c r="T19" s="26"/>
      <c r="U19" s="9"/>
    </row>
    <row r="20" spans="1:21" ht="15.75">
      <c r="A20" s="8" t="s">
        <v>17</v>
      </c>
      <c r="B20" s="31">
        <f t="shared" ref="B20:B21" si="3">SUM(C20:U20)</f>
        <v>0</v>
      </c>
      <c r="C20" s="9">
        <f>ConversionFactors!$B20*TeamMemberEntry!B20*30/TeamMemberEntry!B$5</f>
        <v>0</v>
      </c>
      <c r="D20" s="26"/>
      <c r="E20" s="26"/>
      <c r="F20" s="9">
        <f>ConversionFactors!$B20*TeamMemberEntry!E20*30/TeamMemberEntry!E$5</f>
        <v>0</v>
      </c>
      <c r="G20" s="26"/>
      <c r="H20" s="26"/>
      <c r="I20" s="9">
        <f>ConversionFactors!$B20*TeamMemberEntry!H20*30/TeamMemberEntry!H$5</f>
        <v>0</v>
      </c>
      <c r="J20" s="26"/>
      <c r="K20" s="26"/>
      <c r="L20" s="9">
        <f>ConversionFactors!$B20*TeamMemberEntry!K20*30/TeamMemberEntry!K$5</f>
        <v>0</v>
      </c>
      <c r="M20" s="26"/>
      <c r="N20" s="26"/>
      <c r="O20" s="9">
        <f>ConversionFactors!$B20*TeamMemberEntry!N20*30/TeamMemberEntry!N$5</f>
        <v>0</v>
      </c>
      <c r="P20" s="26"/>
      <c r="Q20" s="26"/>
      <c r="R20" s="9">
        <f>ConversionFactors!$B20*TeamMemberEntry!Q20*30/TeamMemberEntry!Q$5</f>
        <v>0</v>
      </c>
      <c r="S20" s="26"/>
      <c r="T20" s="26"/>
      <c r="U20" s="9">
        <f>ConversionFactors!$B20*TeamMemberEntry!T20*30/TeamMemberEntry!T$5</f>
        <v>0</v>
      </c>
    </row>
    <row r="21" spans="1:21" ht="15.75">
      <c r="A21" s="8" t="s">
        <v>18</v>
      </c>
      <c r="B21" s="31">
        <f t="shared" si="3"/>
        <v>0</v>
      </c>
      <c r="C21" s="9">
        <f>ConversionFactors!$B21*TeamMemberEntry!B21*30/TeamMemberEntry!B$5</f>
        <v>0</v>
      </c>
      <c r="D21" s="26"/>
      <c r="E21" s="26"/>
      <c r="F21" s="9">
        <f>ConversionFactors!$B21*TeamMemberEntry!E21*30/TeamMemberEntry!E$5</f>
        <v>0</v>
      </c>
      <c r="G21" s="26"/>
      <c r="H21" s="26"/>
      <c r="I21" s="9">
        <f>ConversionFactors!$B21*TeamMemberEntry!H21*30/TeamMemberEntry!H$5</f>
        <v>0</v>
      </c>
      <c r="J21" s="26"/>
      <c r="K21" s="26"/>
      <c r="L21" s="9">
        <f>ConversionFactors!$B21*TeamMemberEntry!K21*30/TeamMemberEntry!K$5</f>
        <v>0</v>
      </c>
      <c r="M21" s="26"/>
      <c r="N21" s="26"/>
      <c r="O21" s="9">
        <f>ConversionFactors!$B21*TeamMemberEntry!N21*30/TeamMemberEntry!N$5</f>
        <v>0</v>
      </c>
      <c r="P21" s="26"/>
      <c r="Q21" s="26"/>
      <c r="R21" s="9">
        <f>ConversionFactors!$B21*TeamMemberEntry!Q21*30/TeamMemberEntry!Q$5</f>
        <v>0</v>
      </c>
      <c r="S21" s="26"/>
      <c r="T21" s="26"/>
      <c r="U21" s="9">
        <f>ConversionFactors!$B21*TeamMemberEntry!T21*30/TeamMemberEntry!T$5</f>
        <v>0</v>
      </c>
    </row>
    <row r="22" spans="1:21" ht="15.75">
      <c r="A22" s="7"/>
      <c r="B22" s="31"/>
      <c r="C22" s="9"/>
      <c r="D22" s="26"/>
      <c r="E22" s="26"/>
      <c r="F22" s="9"/>
      <c r="G22" s="26"/>
      <c r="H22" s="26"/>
      <c r="I22" s="9"/>
      <c r="J22" s="26"/>
      <c r="K22" s="26"/>
      <c r="L22" s="9"/>
      <c r="M22" s="26"/>
      <c r="N22" s="26"/>
      <c r="O22" s="9"/>
      <c r="P22" s="26"/>
      <c r="Q22" s="26"/>
      <c r="R22" s="9"/>
      <c r="S22" s="26"/>
      <c r="T22" s="26"/>
      <c r="U22" s="9"/>
    </row>
    <row r="23" spans="1:21" ht="15.75">
      <c r="A23" s="7" t="s">
        <v>19</v>
      </c>
      <c r="B23" s="31"/>
      <c r="C23" s="9"/>
      <c r="D23" s="26"/>
      <c r="E23" s="26"/>
      <c r="F23" s="9"/>
      <c r="G23" s="26"/>
      <c r="H23" s="26"/>
      <c r="I23" s="9"/>
      <c r="J23" s="26"/>
      <c r="K23" s="26"/>
      <c r="L23" s="9"/>
      <c r="M23" s="26"/>
      <c r="N23" s="26"/>
      <c r="O23" s="9"/>
      <c r="P23" s="26"/>
      <c r="Q23" s="26"/>
      <c r="R23" s="9"/>
      <c r="S23" s="26"/>
      <c r="T23" s="26"/>
      <c r="U23" s="9"/>
    </row>
    <row r="24" spans="1:21" ht="15.75">
      <c r="A24" s="8" t="s">
        <v>44</v>
      </c>
      <c r="B24" s="31">
        <f t="shared" ref="B24:B29" si="4">SUM(C24:U24)</f>
        <v>0</v>
      </c>
      <c r="C24" s="9">
        <f>ConversionFactors!$B24*TeamMemberEntry!B24*30/TeamMemberEntry!B$5</f>
        <v>0</v>
      </c>
      <c r="D24" s="26"/>
      <c r="E24" s="26"/>
      <c r="F24" s="9">
        <f>ConversionFactors!$B24*TeamMemberEntry!E24*30/TeamMemberEntry!E$5</f>
        <v>0</v>
      </c>
      <c r="G24" s="26"/>
      <c r="H24" s="26"/>
      <c r="I24" s="9">
        <f>ConversionFactors!$B24*TeamMemberEntry!H24*30/TeamMemberEntry!H$5</f>
        <v>0</v>
      </c>
      <c r="J24" s="26"/>
      <c r="K24" s="26"/>
      <c r="L24" s="9">
        <f>ConversionFactors!$B24*TeamMemberEntry!K24*30/TeamMemberEntry!K$5</f>
        <v>0</v>
      </c>
      <c r="M24" s="26"/>
      <c r="N24" s="26"/>
      <c r="O24" s="9">
        <f>ConversionFactors!$B24*TeamMemberEntry!N24*30/TeamMemberEntry!N$5</f>
        <v>0</v>
      </c>
      <c r="P24" s="26"/>
      <c r="Q24" s="26"/>
      <c r="R24" s="9">
        <f>ConversionFactors!$B24*TeamMemberEntry!Q24*30/TeamMemberEntry!Q$5</f>
        <v>0</v>
      </c>
      <c r="S24" s="26"/>
      <c r="T24" s="26"/>
      <c r="U24" s="9">
        <f>ConversionFactors!$B24*TeamMemberEntry!T24*30/TeamMemberEntry!T$5</f>
        <v>0</v>
      </c>
    </row>
    <row r="25" spans="1:21" ht="15.75">
      <c r="A25" s="8" t="s">
        <v>45</v>
      </c>
      <c r="B25" s="31">
        <f t="shared" si="4"/>
        <v>0</v>
      </c>
      <c r="C25" s="9">
        <f>ConversionFactors!$B25*TeamMemberEntry!B25*30/TeamMemberEntry!B$5</f>
        <v>0</v>
      </c>
      <c r="D25" s="26"/>
      <c r="E25" s="26"/>
      <c r="F25" s="9">
        <f>ConversionFactors!$B25*TeamMemberEntry!E25*30/TeamMemberEntry!E$5</f>
        <v>0</v>
      </c>
      <c r="G25" s="26"/>
      <c r="H25" s="26"/>
      <c r="I25" s="9">
        <f>ConversionFactors!$B25*TeamMemberEntry!H25*30/TeamMemberEntry!H$5</f>
        <v>0</v>
      </c>
      <c r="J25" s="26"/>
      <c r="K25" s="26"/>
      <c r="L25" s="9">
        <f>ConversionFactors!$B25*TeamMemberEntry!K25*30/TeamMemberEntry!K$5</f>
        <v>0</v>
      </c>
      <c r="M25" s="26"/>
      <c r="N25" s="26"/>
      <c r="O25" s="9">
        <f>ConversionFactors!$B25*TeamMemberEntry!N25*30/TeamMemberEntry!N$5</f>
        <v>0</v>
      </c>
      <c r="P25" s="26"/>
      <c r="Q25" s="26"/>
      <c r="R25" s="9">
        <f>ConversionFactors!$B25*TeamMemberEntry!Q25*30/TeamMemberEntry!Q$5</f>
        <v>0</v>
      </c>
      <c r="S25" s="26"/>
      <c r="T25" s="26"/>
      <c r="U25" s="9">
        <f>ConversionFactors!$B25*TeamMemberEntry!T25*30/TeamMemberEntry!T$5</f>
        <v>0</v>
      </c>
    </row>
    <row r="26" spans="1:21" ht="15.75">
      <c r="A26" s="8" t="s">
        <v>22</v>
      </c>
      <c r="B26" s="31">
        <f t="shared" si="4"/>
        <v>0</v>
      </c>
      <c r="C26" s="9">
        <f>ConversionFactors!$B26*TeamMemberEntry!B26*30/TeamMemberEntry!B$5</f>
        <v>0</v>
      </c>
      <c r="D26" s="26"/>
      <c r="E26" s="26"/>
      <c r="F26" s="9">
        <f>ConversionFactors!$B26*TeamMemberEntry!E26*30/TeamMemberEntry!E$5</f>
        <v>0</v>
      </c>
      <c r="G26" s="26"/>
      <c r="H26" s="26"/>
      <c r="I26" s="9">
        <f>ConversionFactors!$B26*TeamMemberEntry!H26*30/TeamMemberEntry!H$5</f>
        <v>0</v>
      </c>
      <c r="J26" s="26"/>
      <c r="K26" s="26"/>
      <c r="L26" s="9">
        <f>ConversionFactors!$B26*TeamMemberEntry!K26*30/TeamMemberEntry!K$5</f>
        <v>0</v>
      </c>
      <c r="M26" s="26"/>
      <c r="N26" s="26"/>
      <c r="O26" s="9">
        <f>ConversionFactors!$B26*TeamMemberEntry!N26*30/TeamMemberEntry!N$5</f>
        <v>0</v>
      </c>
      <c r="P26" s="26"/>
      <c r="Q26" s="26"/>
      <c r="R26" s="9">
        <f>ConversionFactors!$B26*TeamMemberEntry!Q26*30/TeamMemberEntry!Q$5</f>
        <v>0</v>
      </c>
      <c r="S26" s="26"/>
      <c r="T26" s="26"/>
      <c r="U26" s="9">
        <f>ConversionFactors!$B26*TeamMemberEntry!T26*30/TeamMemberEntry!T$5</f>
        <v>0</v>
      </c>
    </row>
    <row r="27" spans="1:21" ht="15.75">
      <c r="A27" s="8" t="s">
        <v>23</v>
      </c>
      <c r="B27" s="31">
        <f t="shared" si="4"/>
        <v>0</v>
      </c>
      <c r="C27" s="9">
        <f>ConversionFactors!$B27*TeamMemberEntry!B27*30/TeamMemberEntry!B$5</f>
        <v>0</v>
      </c>
      <c r="D27" s="26"/>
      <c r="E27" s="26"/>
      <c r="F27" s="9">
        <f>ConversionFactors!$B27*TeamMemberEntry!E27*30/TeamMemberEntry!E$5</f>
        <v>0</v>
      </c>
      <c r="G27" s="26"/>
      <c r="H27" s="26"/>
      <c r="I27" s="9">
        <f>ConversionFactors!$B27*TeamMemberEntry!H27*30/TeamMemberEntry!H$5</f>
        <v>0</v>
      </c>
      <c r="J27" s="26"/>
      <c r="K27" s="26"/>
      <c r="L27" s="9">
        <f>ConversionFactors!$B27*TeamMemberEntry!K27*30/TeamMemberEntry!K$5</f>
        <v>0</v>
      </c>
      <c r="M27" s="26"/>
      <c r="N27" s="26"/>
      <c r="O27" s="9">
        <f>ConversionFactors!$B27*TeamMemberEntry!N27*30/TeamMemberEntry!N$5</f>
        <v>0</v>
      </c>
      <c r="P27" s="26"/>
      <c r="Q27" s="26"/>
      <c r="R27" s="9">
        <f>ConversionFactors!$B27*TeamMemberEntry!Q27*30/TeamMemberEntry!Q$5</f>
        <v>0</v>
      </c>
      <c r="S27" s="26"/>
      <c r="T27" s="26"/>
      <c r="U27" s="9">
        <f>ConversionFactors!$B27*TeamMemberEntry!T27*30/TeamMemberEntry!T$5</f>
        <v>0</v>
      </c>
    </row>
    <row r="28" spans="1:21" ht="15.75">
      <c r="A28" s="8" t="s">
        <v>24</v>
      </c>
      <c r="B28" s="31">
        <f t="shared" si="4"/>
        <v>0</v>
      </c>
      <c r="C28" s="9">
        <f>ConversionFactors!$B28*TeamMemberEntry!B28*30/TeamMemberEntry!B$5</f>
        <v>0</v>
      </c>
      <c r="D28" s="26"/>
      <c r="E28" s="26"/>
      <c r="F28" s="9">
        <f>ConversionFactors!$B28*TeamMemberEntry!E28*30/TeamMemberEntry!E$5</f>
        <v>0</v>
      </c>
      <c r="G28" s="26"/>
      <c r="H28" s="26"/>
      <c r="I28" s="9">
        <f>ConversionFactors!$B28*TeamMemberEntry!H28*30/TeamMemberEntry!H$5</f>
        <v>0</v>
      </c>
      <c r="J28" s="26"/>
      <c r="K28" s="26"/>
      <c r="L28" s="9">
        <f>ConversionFactors!$B28*TeamMemberEntry!K28*30/TeamMemberEntry!K$5</f>
        <v>0</v>
      </c>
      <c r="M28" s="26"/>
      <c r="N28" s="26"/>
      <c r="O28" s="9">
        <f>ConversionFactors!$B28*TeamMemberEntry!N28*30/TeamMemberEntry!N$5</f>
        <v>0</v>
      </c>
      <c r="P28" s="26"/>
      <c r="Q28" s="26"/>
      <c r="R28" s="9">
        <f>ConversionFactors!$B28*TeamMemberEntry!Q28*30/TeamMemberEntry!Q$5</f>
        <v>0</v>
      </c>
      <c r="S28" s="26"/>
      <c r="T28" s="26"/>
      <c r="U28" s="9">
        <f>ConversionFactors!$B28*TeamMemberEntry!T28*30/TeamMemberEntry!T$5</f>
        <v>0</v>
      </c>
    </row>
    <row r="29" spans="1:21" ht="15.75">
      <c r="A29" s="8" t="s">
        <v>25</v>
      </c>
      <c r="B29" s="31">
        <f t="shared" si="4"/>
        <v>0</v>
      </c>
      <c r="C29" s="9">
        <f>ConversionFactors!$B29*TeamMemberEntry!B29*30/TeamMemberEntry!B$5</f>
        <v>0</v>
      </c>
      <c r="D29" s="26"/>
      <c r="E29" s="26"/>
      <c r="F29" s="9">
        <f>ConversionFactors!$B29*TeamMemberEntry!E29*30/TeamMemberEntry!E$5</f>
        <v>0</v>
      </c>
      <c r="G29" s="26"/>
      <c r="H29" s="26"/>
      <c r="I29" s="9">
        <f>ConversionFactors!$B29*TeamMemberEntry!H29*30/TeamMemberEntry!H$5</f>
        <v>0</v>
      </c>
      <c r="J29" s="26"/>
      <c r="K29" s="26"/>
      <c r="L29" s="9">
        <f>ConversionFactors!$B29*TeamMemberEntry!K29*30/TeamMemberEntry!K$5</f>
        <v>0</v>
      </c>
      <c r="M29" s="26"/>
      <c r="N29" s="26"/>
      <c r="O29" s="9">
        <f>ConversionFactors!$B29*TeamMemberEntry!N29*30/TeamMemberEntry!N$5</f>
        <v>0</v>
      </c>
      <c r="P29" s="26"/>
      <c r="Q29" s="26"/>
      <c r="R29" s="9">
        <f>ConversionFactors!$B29*TeamMemberEntry!Q29*30/TeamMemberEntry!Q$5</f>
        <v>0</v>
      </c>
      <c r="S29" s="26"/>
      <c r="T29" s="26"/>
      <c r="U29" s="9">
        <f>ConversionFactors!$B29*TeamMemberEntry!T29*30/TeamMemberEntry!T$5</f>
        <v>0</v>
      </c>
    </row>
    <row r="30" spans="1:21" ht="15.75">
      <c r="A30" s="7"/>
      <c r="B30" s="31"/>
      <c r="C30" s="9"/>
      <c r="D30" s="26"/>
      <c r="E30" s="26"/>
      <c r="F30" s="9"/>
      <c r="G30" s="26"/>
      <c r="H30" s="26"/>
      <c r="I30" s="9"/>
      <c r="J30" s="26"/>
      <c r="K30" s="26"/>
      <c r="L30" s="9"/>
      <c r="M30" s="26"/>
      <c r="N30" s="26"/>
      <c r="O30" s="9"/>
      <c r="P30" s="26"/>
      <c r="Q30" s="26"/>
      <c r="R30" s="9"/>
      <c r="S30" s="26"/>
      <c r="T30" s="26"/>
      <c r="U30" s="9"/>
    </row>
    <row r="31" spans="1:21" ht="15.75">
      <c r="A31" s="7" t="s">
        <v>26</v>
      </c>
      <c r="B31" s="31"/>
      <c r="C31" s="9"/>
      <c r="D31" s="26"/>
      <c r="E31" s="26"/>
      <c r="F31" s="9"/>
      <c r="G31" s="26"/>
      <c r="H31" s="26"/>
      <c r="I31" s="9"/>
      <c r="J31" s="26"/>
      <c r="K31" s="26"/>
      <c r="L31" s="9"/>
      <c r="M31" s="26"/>
      <c r="N31" s="26"/>
      <c r="O31" s="9"/>
      <c r="P31" s="26"/>
      <c r="Q31" s="26"/>
      <c r="R31" s="9"/>
      <c r="S31" s="26"/>
      <c r="T31" s="26"/>
      <c r="U31" s="9"/>
    </row>
    <row r="32" spans="1:21" ht="15.75">
      <c r="A32" s="8" t="s">
        <v>27</v>
      </c>
      <c r="B32" s="31">
        <f t="shared" ref="B32" si="5">SUM(C32:U32)</f>
        <v>0</v>
      </c>
      <c r="C32" s="9">
        <f>ConversionFactors!$B32*TeamMemberEntry!B32*30/TeamMemberEntry!B$5</f>
        <v>0</v>
      </c>
      <c r="D32" s="26"/>
      <c r="E32" s="26"/>
      <c r="F32" s="9">
        <f>ConversionFactors!$B32*TeamMemberEntry!E32*30/TeamMemberEntry!E$5</f>
        <v>0</v>
      </c>
      <c r="G32" s="26"/>
      <c r="H32" s="26"/>
      <c r="I32" s="9">
        <f>ConversionFactors!$B32*TeamMemberEntry!H32*30/TeamMemberEntry!H$5</f>
        <v>0</v>
      </c>
      <c r="J32" s="26"/>
      <c r="K32" s="26"/>
      <c r="L32" s="9">
        <f>ConversionFactors!$B32*TeamMemberEntry!K32*30/TeamMemberEntry!K$5</f>
        <v>0</v>
      </c>
      <c r="M32" s="26"/>
      <c r="N32" s="26"/>
      <c r="O32" s="9">
        <f>ConversionFactors!$B32*TeamMemberEntry!N32*30/TeamMemberEntry!N$5</f>
        <v>0</v>
      </c>
      <c r="P32" s="26"/>
      <c r="Q32" s="26"/>
      <c r="R32" s="9">
        <f>ConversionFactors!$B32*TeamMemberEntry!Q32*30/TeamMemberEntry!Q$5</f>
        <v>0</v>
      </c>
      <c r="S32" s="26"/>
      <c r="T32" s="26"/>
      <c r="U32" s="9">
        <f>ConversionFactors!$B32*TeamMemberEntry!T32*30/TeamMemberEntry!T$5</f>
        <v>0</v>
      </c>
    </row>
    <row r="33" spans="1:21" ht="15.75">
      <c r="A33" s="7"/>
      <c r="B33" s="31"/>
      <c r="C33" s="9"/>
      <c r="D33" s="26"/>
      <c r="E33" s="26"/>
      <c r="F33" s="9"/>
      <c r="G33" s="26"/>
      <c r="H33" s="26"/>
      <c r="I33" s="9"/>
      <c r="J33" s="26"/>
      <c r="K33" s="26"/>
      <c r="L33" s="9"/>
      <c r="M33" s="26"/>
      <c r="N33" s="26"/>
      <c r="O33" s="9"/>
      <c r="P33" s="26"/>
      <c r="Q33" s="26"/>
      <c r="R33" s="9"/>
      <c r="S33" s="26"/>
      <c r="T33" s="26"/>
      <c r="U33" s="9"/>
    </row>
    <row r="34" spans="1:21" ht="15.75">
      <c r="A34" s="7" t="s">
        <v>28</v>
      </c>
      <c r="B34" s="31"/>
      <c r="C34" s="9"/>
      <c r="D34" s="26"/>
      <c r="E34" s="26"/>
      <c r="F34" s="9"/>
      <c r="G34" s="26"/>
      <c r="H34" s="26"/>
      <c r="I34" s="9"/>
      <c r="J34" s="26"/>
      <c r="K34" s="26"/>
      <c r="L34" s="9"/>
      <c r="M34" s="26"/>
      <c r="N34" s="26"/>
      <c r="O34" s="9"/>
      <c r="P34" s="26"/>
      <c r="Q34" s="26"/>
      <c r="R34" s="9"/>
      <c r="S34" s="26"/>
      <c r="T34" s="26"/>
      <c r="U34" s="9"/>
    </row>
    <row r="35" spans="1:21" ht="15.75">
      <c r="A35" s="8" t="s">
        <v>29</v>
      </c>
      <c r="B35" s="31">
        <f t="shared" ref="B35:B37" si="6">SUM(C35:U35)</f>
        <v>0</v>
      </c>
      <c r="C35" s="9">
        <f>ConversionFactors!$B35*TeamMemberEntry!B35*30/TeamMemberEntry!B$5</f>
        <v>0</v>
      </c>
      <c r="D35" s="26"/>
      <c r="E35" s="26"/>
      <c r="F35" s="9">
        <f>ConversionFactors!$B35*TeamMemberEntry!E35*30/TeamMemberEntry!E$5</f>
        <v>0</v>
      </c>
      <c r="G35" s="26"/>
      <c r="H35" s="26"/>
      <c r="I35" s="9">
        <f>ConversionFactors!$B35*TeamMemberEntry!H35*30/TeamMemberEntry!H$5</f>
        <v>0</v>
      </c>
      <c r="J35" s="26"/>
      <c r="K35" s="26"/>
      <c r="L35" s="9">
        <f>ConversionFactors!$B35*TeamMemberEntry!K35*30/TeamMemberEntry!K$5</f>
        <v>0</v>
      </c>
      <c r="M35" s="26"/>
      <c r="N35" s="26"/>
      <c r="O35" s="9">
        <f>ConversionFactors!$B35*TeamMemberEntry!N35*30/TeamMemberEntry!N$5</f>
        <v>0</v>
      </c>
      <c r="P35" s="26"/>
      <c r="Q35" s="26"/>
      <c r="R35" s="9">
        <f>ConversionFactors!$B35*TeamMemberEntry!Q35*30/TeamMemberEntry!Q$5</f>
        <v>0</v>
      </c>
      <c r="S35" s="26"/>
      <c r="T35" s="26"/>
      <c r="U35" s="9">
        <f>ConversionFactors!$B35*TeamMemberEntry!T35*30/TeamMemberEntry!T$5</f>
        <v>0</v>
      </c>
    </row>
    <row r="36" spans="1:21" ht="31.5">
      <c r="A36" s="12" t="s">
        <v>46</v>
      </c>
      <c r="B36" s="31">
        <f t="shared" si="6"/>
        <v>1485</v>
      </c>
      <c r="C36" s="9">
        <f>(198-ConversionFactors!$B36*TeamMemberEntry!B36)*30/TeamMemberEntry!B$5</f>
        <v>212.14285714285714</v>
      </c>
      <c r="D36" s="26"/>
      <c r="E36" s="26"/>
      <c r="F36" s="9">
        <f>(198-ConversionFactors!$B36*TeamMemberEntry!E36)*30/TeamMemberEntry!E$5</f>
        <v>212.14285714285714</v>
      </c>
      <c r="G36" s="26"/>
      <c r="H36" s="26"/>
      <c r="I36" s="9">
        <f>(198-ConversionFactors!$B36*TeamMemberEntry!H36)*30/TeamMemberEntry!H$5</f>
        <v>212.14285714285714</v>
      </c>
      <c r="J36" s="26"/>
      <c r="K36" s="26"/>
      <c r="L36" s="9">
        <f>(198-ConversionFactors!$B36*TeamMemberEntry!K36)*30/TeamMemberEntry!K$5</f>
        <v>212.14285714285714</v>
      </c>
      <c r="M36" s="26"/>
      <c r="N36" s="26"/>
      <c r="O36" s="9">
        <f>(198-ConversionFactors!$B36*TeamMemberEntry!N36)*30/TeamMemberEntry!N$5</f>
        <v>212.14285714285714</v>
      </c>
      <c r="P36" s="26"/>
      <c r="Q36" s="26"/>
      <c r="R36" s="9">
        <f>(198-ConversionFactors!$B36*TeamMemberEntry!Q36)*30/TeamMemberEntry!Q$5</f>
        <v>212.14285714285714</v>
      </c>
      <c r="S36" s="26"/>
      <c r="T36" s="26"/>
      <c r="U36" s="9">
        <f>(198-ConversionFactors!$B36*TeamMemberEntry!T36)*30/TeamMemberEntry!T$5</f>
        <v>212.14285714285714</v>
      </c>
    </row>
    <row r="37" spans="1:21" ht="31.5">
      <c r="A37" s="12" t="s">
        <v>30</v>
      </c>
      <c r="B37" s="31">
        <f t="shared" si="6"/>
        <v>496.12499999999994</v>
      </c>
      <c r="C37" s="9">
        <f>ConversionFactors!$B37*(100-TeamMemberEntry!B37)*30/TeamMemberEntry!B5</f>
        <v>70.874999999999986</v>
      </c>
      <c r="D37" s="26"/>
      <c r="E37" s="26"/>
      <c r="F37" s="9">
        <f>ConversionFactors!$B37*(100-TeamMemberEntry!E37)*30/TeamMemberEntry!E5</f>
        <v>70.874999999999986</v>
      </c>
      <c r="G37" s="26"/>
      <c r="H37" s="26"/>
      <c r="I37" s="9">
        <f>ConversionFactors!$B37*(100-TeamMemberEntry!H37)*30/TeamMemberEntry!H5</f>
        <v>70.874999999999986</v>
      </c>
      <c r="J37" s="26"/>
      <c r="K37" s="26"/>
      <c r="L37" s="9">
        <f>ConversionFactors!$B37*(100-TeamMemberEntry!K37)*30/TeamMemberEntry!K5</f>
        <v>70.874999999999986</v>
      </c>
      <c r="M37" s="26"/>
      <c r="N37" s="26"/>
      <c r="O37" s="9">
        <f>ConversionFactors!$B37*(100-TeamMemberEntry!N37)*30/TeamMemberEntry!N5</f>
        <v>70.874999999999986</v>
      </c>
      <c r="P37" s="26"/>
      <c r="Q37" s="26"/>
      <c r="R37" s="9">
        <f>ConversionFactors!$B37*(100-TeamMemberEntry!Q37)*30/TeamMemberEntry!Q5</f>
        <v>70.874999999999986</v>
      </c>
      <c r="S37" s="26"/>
      <c r="T37" s="26"/>
      <c r="U37" s="9">
        <f>ConversionFactors!$B37*(100-TeamMemberEntry!T37)*30/TeamMemberEntry!T5</f>
        <v>70.874999999999986</v>
      </c>
    </row>
    <row r="38" spans="1:21" ht="15.75">
      <c r="A38" s="8"/>
      <c r="B38" s="31"/>
      <c r="C38" s="9"/>
      <c r="D38" s="26"/>
      <c r="E38" s="26"/>
      <c r="F38" s="9"/>
      <c r="G38" s="26"/>
      <c r="H38" s="26"/>
      <c r="I38" s="9"/>
      <c r="J38" s="26"/>
      <c r="K38" s="26"/>
      <c r="L38" s="9"/>
      <c r="M38" s="26"/>
      <c r="N38" s="26"/>
      <c r="O38" s="9"/>
      <c r="P38" s="26"/>
      <c r="Q38" s="26"/>
      <c r="R38" s="9"/>
      <c r="S38" s="26"/>
      <c r="T38" s="26"/>
      <c r="U38" s="9"/>
    </row>
    <row r="39" spans="1:21" ht="15.75">
      <c r="A39" s="7" t="s">
        <v>31</v>
      </c>
      <c r="B39" s="31"/>
      <c r="C39" s="9"/>
      <c r="D39" s="26"/>
      <c r="E39" s="26"/>
      <c r="F39" s="9"/>
      <c r="G39" s="26"/>
      <c r="H39" s="26"/>
      <c r="I39" s="9"/>
      <c r="J39" s="26"/>
      <c r="K39" s="26"/>
      <c r="L39" s="9"/>
      <c r="M39" s="26"/>
      <c r="N39" s="26"/>
      <c r="O39" s="9"/>
      <c r="P39" s="26"/>
      <c r="Q39" s="26"/>
      <c r="R39" s="9"/>
      <c r="S39" s="26"/>
      <c r="T39" s="26"/>
      <c r="U39" s="9"/>
    </row>
    <row r="40" spans="1:21" ht="15.75">
      <c r="A40" s="12" t="s">
        <v>32</v>
      </c>
      <c r="B40" s="31">
        <f t="shared" ref="B40:B42" si="7">SUM(C40:U40)</f>
        <v>0</v>
      </c>
      <c r="C40" s="9">
        <f>ConversionFactors!$B40*TeamMemberEntry!B40*30/TeamMemberEntry!B$5</f>
        <v>0</v>
      </c>
      <c r="D40" s="26"/>
      <c r="E40" s="26"/>
      <c r="F40" s="9">
        <f>ConversionFactors!$B40*TeamMemberEntry!E40*30/TeamMemberEntry!E$5</f>
        <v>0</v>
      </c>
      <c r="G40" s="26"/>
      <c r="H40" s="26"/>
      <c r="I40" s="9">
        <f>ConversionFactors!$B40*TeamMemberEntry!H40*30/TeamMemberEntry!H$5</f>
        <v>0</v>
      </c>
      <c r="J40" s="26"/>
      <c r="K40" s="26"/>
      <c r="L40" s="9">
        <f>ConversionFactors!$B40*TeamMemberEntry!K40*30/TeamMemberEntry!K$5</f>
        <v>0</v>
      </c>
      <c r="M40" s="26"/>
      <c r="N40" s="26"/>
      <c r="O40" s="9">
        <f>ConversionFactors!$B40*TeamMemberEntry!N40*30/TeamMemberEntry!N$5</f>
        <v>0</v>
      </c>
      <c r="P40" s="26"/>
      <c r="Q40" s="26"/>
      <c r="R40" s="9">
        <f>ConversionFactors!$B40*TeamMemberEntry!Q40*30/TeamMemberEntry!Q$5</f>
        <v>0</v>
      </c>
      <c r="S40" s="26"/>
      <c r="T40" s="26"/>
      <c r="U40" s="9">
        <f>ConversionFactors!$B40*TeamMemberEntry!T40*30/TeamMemberEntry!T$5</f>
        <v>0</v>
      </c>
    </row>
    <row r="41" spans="1:21" ht="31.5">
      <c r="A41" s="12" t="s">
        <v>33</v>
      </c>
      <c r="B41" s="31">
        <f t="shared" si="7"/>
        <v>0</v>
      </c>
      <c r="C41" s="9">
        <f>ConversionFactors!$B41*TeamMemberEntry!B41*30/TeamMemberEntry!B$5</f>
        <v>0</v>
      </c>
      <c r="D41" s="26"/>
      <c r="E41" s="26"/>
      <c r="F41" s="9">
        <f>ConversionFactors!$B41*TeamMemberEntry!E41*30/TeamMemberEntry!E$5</f>
        <v>0</v>
      </c>
      <c r="G41" s="26"/>
      <c r="H41" s="26"/>
      <c r="I41" s="9">
        <f>ConversionFactors!$B41*TeamMemberEntry!H41*30/TeamMemberEntry!H$5</f>
        <v>0</v>
      </c>
      <c r="J41" s="26"/>
      <c r="K41" s="26"/>
      <c r="L41" s="9">
        <f>ConversionFactors!$B41*TeamMemberEntry!K41*30/TeamMemberEntry!K$5</f>
        <v>0</v>
      </c>
      <c r="M41" s="26"/>
      <c r="N41" s="26"/>
      <c r="O41" s="9">
        <f>ConversionFactors!$B41*TeamMemberEntry!N41*30/TeamMemberEntry!N$5</f>
        <v>0</v>
      </c>
      <c r="P41" s="26"/>
      <c r="Q41" s="26"/>
      <c r="R41" s="9">
        <f>ConversionFactors!$B41*TeamMemberEntry!Q41*30/TeamMemberEntry!Q$5</f>
        <v>0</v>
      </c>
      <c r="S41" s="26"/>
      <c r="T41" s="26"/>
      <c r="U41" s="9">
        <f>ConversionFactors!$B41*TeamMemberEntry!T41*30/TeamMemberEntry!T$5</f>
        <v>0</v>
      </c>
    </row>
    <row r="42" spans="1:21" ht="21">
      <c r="A42" s="13" t="s">
        <v>34</v>
      </c>
      <c r="B42" s="31">
        <f t="shared" si="7"/>
        <v>1981.1249999999998</v>
      </c>
      <c r="C42" s="14">
        <f>SUM(C7:C41)</f>
        <v>283.01785714285711</v>
      </c>
      <c r="D42" s="26"/>
      <c r="E42" s="29"/>
      <c r="F42" s="14">
        <f>SUM(F7:F41)</f>
        <v>283.01785714285711</v>
      </c>
      <c r="G42" s="26"/>
      <c r="H42" s="29"/>
      <c r="I42" s="14">
        <f>SUM(I7:I41)</f>
        <v>283.01785714285711</v>
      </c>
      <c r="J42" s="26"/>
      <c r="K42" s="29"/>
      <c r="L42" s="14">
        <f>SUM(L7:L41)</f>
        <v>283.01785714285711</v>
      </c>
      <c r="M42" s="26"/>
      <c r="N42" s="29"/>
      <c r="O42" s="14">
        <f>SUM(O7:O41)</f>
        <v>283.01785714285711</v>
      </c>
      <c r="P42" s="26"/>
      <c r="Q42" s="29"/>
      <c r="R42" s="14">
        <f>SUM(R7:R41)</f>
        <v>283.01785714285711</v>
      </c>
      <c r="S42" s="26"/>
      <c r="T42" s="29"/>
      <c r="U42" s="14">
        <f>SUM(U7:U41)</f>
        <v>283.01785714285711</v>
      </c>
    </row>
    <row r="43" spans="1:21" ht="15.75">
      <c r="A43" s="7"/>
      <c r="B43" s="32"/>
    </row>
    <row r="44" spans="1:21">
      <c r="A44" s="16" t="s">
        <v>35</v>
      </c>
      <c r="B44" s="32"/>
    </row>
    <row r="45" spans="1:21" ht="15.75">
      <c r="A45" s="17" t="s">
        <v>36</v>
      </c>
      <c r="B45" s="31">
        <f t="shared" ref="B45:B49" si="8">SUM(C45:U45)</f>
        <v>0</v>
      </c>
      <c r="C45" s="18">
        <f>SUM(C7:C11)</f>
        <v>0</v>
      </c>
      <c r="F45" s="18">
        <f>SUM(F7:F11)</f>
        <v>0</v>
      </c>
      <c r="I45" s="18">
        <f>SUM(I7:I11)</f>
        <v>0</v>
      </c>
      <c r="L45" s="18">
        <f>SUM(L7:L11)</f>
        <v>0</v>
      </c>
      <c r="O45" s="18">
        <f>SUM(O7:O11)</f>
        <v>0</v>
      </c>
      <c r="R45" s="18">
        <f>SUM(R7:R11)</f>
        <v>0</v>
      </c>
      <c r="U45" s="18">
        <f>SUM(U7:U11)</f>
        <v>0</v>
      </c>
    </row>
    <row r="46" spans="1:21" ht="15.75">
      <c r="A46" s="17" t="s">
        <v>37</v>
      </c>
      <c r="B46" s="31">
        <f t="shared" si="8"/>
        <v>0</v>
      </c>
      <c r="C46" s="18">
        <f>SUM(C15:C17)</f>
        <v>0</v>
      </c>
      <c r="F46" s="18">
        <f>SUM(F15:F17)</f>
        <v>0</v>
      </c>
      <c r="I46" s="18">
        <f>SUM(I15:I17)</f>
        <v>0</v>
      </c>
      <c r="L46" s="18">
        <f>SUM(L15:L17)</f>
        <v>0</v>
      </c>
      <c r="O46" s="18">
        <f>SUM(O15:O17)</f>
        <v>0</v>
      </c>
      <c r="R46" s="18">
        <f>SUM(R15:R17)</f>
        <v>0</v>
      </c>
      <c r="U46" s="18">
        <f>SUM(U15:U17)</f>
        <v>0</v>
      </c>
    </row>
    <row r="47" spans="1:21" ht="15.75">
      <c r="A47" s="17" t="s">
        <v>38</v>
      </c>
      <c r="B47" s="31">
        <f t="shared" si="8"/>
        <v>0</v>
      </c>
      <c r="C47" s="18">
        <f>SUM(C20:C29)</f>
        <v>0</v>
      </c>
      <c r="F47" s="18">
        <f>SUM(F20:F29)</f>
        <v>0</v>
      </c>
      <c r="I47" s="18">
        <f>SUM(I20:I29)</f>
        <v>0</v>
      </c>
      <c r="L47" s="18">
        <f>SUM(L20:L29)</f>
        <v>0</v>
      </c>
      <c r="O47" s="18">
        <f>SUM(O20:O29)</f>
        <v>0</v>
      </c>
      <c r="R47" s="18">
        <f>SUM(R20:R29)</f>
        <v>0</v>
      </c>
      <c r="U47" s="18">
        <f>SUM(U20:U29)</f>
        <v>0</v>
      </c>
    </row>
    <row r="48" spans="1:21" ht="15.75">
      <c r="A48" s="17" t="s">
        <v>39</v>
      </c>
      <c r="B48" s="31">
        <f t="shared" si="8"/>
        <v>0</v>
      </c>
      <c r="C48" s="18">
        <f>SUM(C32)</f>
        <v>0</v>
      </c>
      <c r="F48" s="18">
        <f>SUM(F32)</f>
        <v>0</v>
      </c>
      <c r="I48" s="18">
        <f>SUM(I32)</f>
        <v>0</v>
      </c>
      <c r="L48" s="18">
        <f>SUM(L32)</f>
        <v>0</v>
      </c>
      <c r="O48" s="18">
        <f>SUM(O32)</f>
        <v>0</v>
      </c>
      <c r="R48" s="18">
        <f>SUM(R32)</f>
        <v>0</v>
      </c>
      <c r="U48" s="18">
        <f>SUM(U32)</f>
        <v>0</v>
      </c>
    </row>
    <row r="49" spans="1:21" ht="15.75">
      <c r="A49" s="17" t="s">
        <v>40</v>
      </c>
      <c r="B49" s="31">
        <f t="shared" si="8"/>
        <v>1981.1249999999998</v>
      </c>
      <c r="C49" s="18">
        <f>SUM(C35:C41)</f>
        <v>283.01785714285711</v>
      </c>
      <c r="F49" s="18">
        <f>SUM(F35:F41)</f>
        <v>283.01785714285711</v>
      </c>
      <c r="I49" s="18">
        <f>SUM(I35:I41)</f>
        <v>283.01785714285711</v>
      </c>
      <c r="L49" s="18">
        <f>SUM(L35:L41)</f>
        <v>283.01785714285711</v>
      </c>
      <c r="O49" s="18">
        <f>SUM(O35:O41)</f>
        <v>283.01785714285711</v>
      </c>
      <c r="R49" s="18">
        <f>SUM(R35:R41)</f>
        <v>283.01785714285711</v>
      </c>
      <c r="U49" s="18">
        <f>SUM(U35:U41)</f>
        <v>283.01785714285711</v>
      </c>
    </row>
  </sheetData>
  <sheetProtection password="F9BD" sheet="1" objects="1" scenarios="1"/>
  <pageMargins left="0.7" right="0.7" top="0.75" bottom="0.75" header="0.3" footer="0.3"/>
  <pageSetup scale="4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zoomScale="70" zoomScaleNormal="70" workbookViewId="0">
      <selection activeCell="B20" sqref="B20"/>
    </sheetView>
  </sheetViews>
  <sheetFormatPr defaultRowHeight="15"/>
  <cols>
    <col min="1" max="1" width="80.7109375" customWidth="1"/>
    <col min="2" max="2" width="13.28515625" customWidth="1"/>
    <col min="3" max="3" width="11" customWidth="1"/>
    <col min="4" max="4" width="12.85546875" customWidth="1"/>
    <col min="5" max="5" width="6.5703125" customWidth="1"/>
  </cols>
  <sheetData>
    <row r="2" spans="1:4" ht="45.75" customHeight="1">
      <c r="A2" s="47" t="s">
        <v>0</v>
      </c>
      <c r="B2" s="2" t="s">
        <v>1</v>
      </c>
      <c r="C2" s="3"/>
      <c r="D2" s="3"/>
    </row>
    <row r="3" spans="1:4" ht="15" customHeight="1">
      <c r="B3" s="2"/>
      <c r="C3" s="3"/>
      <c r="D3" s="3"/>
    </row>
    <row r="4" spans="1:4" ht="66" customHeight="1">
      <c r="A4" s="19" t="s">
        <v>56</v>
      </c>
      <c r="B4" s="5"/>
    </row>
    <row r="5" spans="1:4" ht="47.25">
      <c r="A5" s="21" t="s">
        <v>47</v>
      </c>
    </row>
    <row r="6" spans="1:4" ht="15.75">
      <c r="A6" s="7" t="s">
        <v>5</v>
      </c>
    </row>
    <row r="7" spans="1:4" ht="15.75">
      <c r="A7" s="8" t="s">
        <v>6</v>
      </c>
      <c r="B7" s="9">
        <v>4.4200000000000003E-2</v>
      </c>
      <c r="C7" s="9"/>
      <c r="D7" s="9"/>
    </row>
    <row r="8" spans="1:4" ht="15.75">
      <c r="A8" s="8" t="s">
        <v>7</v>
      </c>
      <c r="B8" s="9">
        <v>12.59</v>
      </c>
      <c r="C8" s="9"/>
      <c r="D8" s="9"/>
    </row>
    <row r="9" spans="1:4" ht="15.75">
      <c r="A9" s="8" t="s">
        <v>8</v>
      </c>
      <c r="B9" s="9">
        <v>22.13</v>
      </c>
      <c r="C9" s="9"/>
      <c r="D9" s="9"/>
    </row>
    <row r="10" spans="1:4" ht="15.75">
      <c r="A10" s="8" t="s">
        <v>9</v>
      </c>
      <c r="B10" s="9">
        <v>5.3900000000000003E-2</v>
      </c>
      <c r="C10" s="9"/>
      <c r="D10" s="9"/>
    </row>
    <row r="11" spans="1:4" ht="15.75">
      <c r="A11" s="8" t="s">
        <v>10</v>
      </c>
      <c r="B11" s="9">
        <v>24.28</v>
      </c>
      <c r="C11" s="9"/>
      <c r="D11" s="9"/>
    </row>
    <row r="12" spans="1:4" ht="15.75">
      <c r="A12" s="7"/>
      <c r="B12" s="9"/>
      <c r="C12" s="9"/>
      <c r="D12" s="9"/>
    </row>
    <row r="13" spans="1:4" ht="15.75">
      <c r="A13" s="7" t="s">
        <v>11</v>
      </c>
      <c r="B13" s="9"/>
      <c r="C13" s="9"/>
      <c r="D13" s="9"/>
    </row>
    <row r="14" spans="1:4" ht="15.75">
      <c r="A14" s="7" t="s">
        <v>12</v>
      </c>
      <c r="B14" s="9"/>
      <c r="C14" s="9"/>
      <c r="D14" s="9"/>
    </row>
    <row r="15" spans="1:4" ht="15.75">
      <c r="A15" s="8" t="s">
        <v>13</v>
      </c>
      <c r="B15" s="11">
        <v>5.2099999999999999E-5</v>
      </c>
      <c r="C15" s="9"/>
      <c r="D15" s="9"/>
    </row>
    <row r="16" spans="1:4" ht="15.75">
      <c r="A16" s="7" t="s">
        <v>14</v>
      </c>
      <c r="B16" s="9"/>
      <c r="C16" s="9"/>
      <c r="D16" s="9"/>
    </row>
    <row r="17" spans="1:4" ht="15.75">
      <c r="A17" s="8" t="s">
        <v>15</v>
      </c>
      <c r="B17" s="11">
        <v>1.5249999999999999E-4</v>
      </c>
      <c r="C17" s="9"/>
      <c r="D17" s="9"/>
    </row>
    <row r="18" spans="1:4" ht="15.75">
      <c r="A18" s="7"/>
      <c r="B18" s="9"/>
      <c r="C18" s="9"/>
      <c r="D18" s="9"/>
    </row>
    <row r="19" spans="1:4" ht="15.75">
      <c r="A19" s="7" t="s">
        <v>16</v>
      </c>
      <c r="B19" s="9"/>
      <c r="C19" s="9"/>
      <c r="D19" s="9"/>
    </row>
    <row r="20" spans="1:4" ht="15.75">
      <c r="A20" s="8" t="s">
        <v>17</v>
      </c>
      <c r="B20" s="9">
        <v>18.95</v>
      </c>
      <c r="C20" s="9"/>
      <c r="D20" s="9"/>
    </row>
    <row r="21" spans="1:4" ht="15.75">
      <c r="A21" s="8" t="s">
        <v>18</v>
      </c>
      <c r="B21" s="9">
        <v>22.38</v>
      </c>
      <c r="C21" s="9"/>
      <c r="D21" s="9"/>
    </row>
    <row r="22" spans="1:4" ht="15.75">
      <c r="A22" s="7"/>
      <c r="B22" s="9"/>
      <c r="C22" s="9"/>
      <c r="D22" s="9"/>
    </row>
    <row r="23" spans="1:4" ht="15.75">
      <c r="A23" s="7" t="s">
        <v>19</v>
      </c>
      <c r="B23" s="9"/>
      <c r="C23" s="9"/>
      <c r="D23" s="9"/>
    </row>
    <row r="24" spans="1:4" ht="15.75">
      <c r="A24" s="8" t="s">
        <v>20</v>
      </c>
      <c r="B24" s="9">
        <f>B$20/25</f>
        <v>0.75800000000000001</v>
      </c>
      <c r="C24" s="9"/>
      <c r="D24" s="9"/>
    </row>
    <row r="25" spans="1:4" ht="15.75">
      <c r="A25" s="8" t="s">
        <v>21</v>
      </c>
      <c r="B25" s="9">
        <f>B$21/10</f>
        <v>2.238</v>
      </c>
      <c r="C25" s="9"/>
      <c r="D25" s="9"/>
    </row>
    <row r="26" spans="1:4" ht="15.75">
      <c r="A26" s="8" t="s">
        <v>22</v>
      </c>
      <c r="B26" s="9">
        <v>0.49199999999999999</v>
      </c>
      <c r="C26" s="9"/>
      <c r="D26" s="9"/>
    </row>
    <row r="27" spans="1:4" ht="15.75">
      <c r="A27" s="8" t="s">
        <v>23</v>
      </c>
      <c r="B27" s="9">
        <v>0.35299999999999998</v>
      </c>
      <c r="C27" s="9"/>
      <c r="D27" s="9"/>
    </row>
    <row r="28" spans="1:4" ht="15.75">
      <c r="A28" s="8" t="s">
        <v>24</v>
      </c>
      <c r="B28" s="9">
        <v>1.5249999999999999</v>
      </c>
      <c r="C28" s="9"/>
      <c r="D28" s="9"/>
    </row>
    <row r="29" spans="1:4" ht="15.75">
      <c r="A29" s="8" t="s">
        <v>25</v>
      </c>
      <c r="B29" s="9">
        <v>0.61</v>
      </c>
      <c r="C29" s="9"/>
      <c r="D29" s="9"/>
    </row>
    <row r="30" spans="1:4" ht="15.75">
      <c r="A30" s="7"/>
      <c r="B30" s="9"/>
      <c r="C30" s="9"/>
      <c r="D30" s="9"/>
    </row>
    <row r="31" spans="1:4" ht="15.75">
      <c r="A31" s="7" t="s">
        <v>26</v>
      </c>
      <c r="B31" s="9"/>
      <c r="C31" s="9"/>
      <c r="D31" s="9"/>
    </row>
    <row r="32" spans="1:4" ht="15.75">
      <c r="A32" s="8" t="s">
        <v>27</v>
      </c>
      <c r="B32" s="9">
        <v>0.16600000000000001</v>
      </c>
      <c r="C32" s="9"/>
      <c r="D32" s="9"/>
    </row>
    <row r="33" spans="1:4" ht="15.75">
      <c r="A33" s="7"/>
      <c r="B33" s="9"/>
      <c r="C33" s="9"/>
      <c r="D33" s="9"/>
    </row>
    <row r="34" spans="1:4" ht="15.75">
      <c r="A34" s="7" t="s">
        <v>28</v>
      </c>
      <c r="B34" s="9"/>
      <c r="C34" s="9"/>
      <c r="D34" s="9"/>
    </row>
    <row r="35" spans="1:4" ht="15.75">
      <c r="A35" s="8" t="s">
        <v>29</v>
      </c>
      <c r="B35" s="9">
        <v>4.22</v>
      </c>
      <c r="C35" s="9"/>
      <c r="D35" s="9"/>
    </row>
    <row r="36" spans="1:4" ht="15.75">
      <c r="A36" s="12" t="s">
        <v>46</v>
      </c>
      <c r="B36" s="9">
        <v>1.5389999999999999</v>
      </c>
      <c r="C36" s="9"/>
      <c r="D36" s="9"/>
    </row>
    <row r="37" spans="1:4" ht="15.75">
      <c r="A37" s="12" t="s">
        <v>30</v>
      </c>
      <c r="B37" s="9">
        <v>0.66149999999999998</v>
      </c>
      <c r="C37" s="9"/>
      <c r="D37" s="9"/>
    </row>
    <row r="38" spans="1:4" ht="15.75">
      <c r="A38" s="8"/>
      <c r="B38" s="9"/>
      <c r="C38" s="9"/>
      <c r="D38" s="9"/>
    </row>
    <row r="39" spans="1:4" ht="15.75">
      <c r="A39" s="7" t="s">
        <v>31</v>
      </c>
      <c r="B39" s="9"/>
      <c r="C39" s="9"/>
      <c r="D39" s="9"/>
    </row>
    <row r="40" spans="1:4" ht="15.75">
      <c r="A40" s="12" t="s">
        <v>32</v>
      </c>
      <c r="B40" s="9">
        <v>1.2</v>
      </c>
      <c r="C40" s="9"/>
      <c r="D40" s="9"/>
    </row>
    <row r="41" spans="1:4" ht="31.5">
      <c r="A41" s="12" t="s">
        <v>33</v>
      </c>
      <c r="B41" s="9">
        <f>3.9*2000/12000</f>
        <v>0.65</v>
      </c>
      <c r="C41" s="9"/>
      <c r="D41" s="9"/>
    </row>
    <row r="42" spans="1:4" ht="21">
      <c r="A42" s="13"/>
      <c r="B42" s="9"/>
      <c r="C42" s="14"/>
      <c r="D42" s="14"/>
    </row>
    <row r="43" spans="1:4" ht="15.75">
      <c r="A43" s="7"/>
      <c r="D43" s="15"/>
    </row>
    <row r="44" spans="1:4">
      <c r="A44" s="16"/>
    </row>
    <row r="45" spans="1:4" ht="15.75">
      <c r="A45" s="17"/>
      <c r="D45" s="15"/>
    </row>
    <row r="46" spans="1:4" ht="15.75">
      <c r="A46" s="17"/>
      <c r="D46" s="15"/>
    </row>
    <row r="47" spans="1:4" ht="15.75">
      <c r="A47" s="17"/>
      <c r="D47" s="15"/>
    </row>
    <row r="48" spans="1:4" ht="15.75">
      <c r="A48" s="17"/>
      <c r="D48" s="18"/>
    </row>
    <row r="49" spans="1:4" ht="15.75">
      <c r="A49" s="17"/>
      <c r="D49" s="18"/>
    </row>
    <row r="50" spans="1:4">
      <c r="D50" s="15"/>
    </row>
  </sheetData>
  <sheetProtection password="F9BD" sheet="1" objects="1" scenarios="1"/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TeamMemberEntry</vt:lpstr>
      <vt:lpstr>Summary</vt:lpstr>
      <vt:lpstr>ConversionFactors</vt:lpstr>
      <vt:lpstr>TeamMemberEntry!Print_Area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binds</dc:creator>
  <cp:lastModifiedBy>binds</cp:lastModifiedBy>
  <cp:lastPrinted>2015-12-03T04:18:06Z</cp:lastPrinted>
  <dcterms:created xsi:type="dcterms:W3CDTF">2015-11-17T19:57:29Z</dcterms:created>
  <dcterms:modified xsi:type="dcterms:W3CDTF">2016-01-01T21:09:02Z</dcterms:modified>
</cp:coreProperties>
</file>